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白晓伟\"/>
    </mc:Choice>
  </mc:AlternateContent>
  <bookViews>
    <workbookView xWindow="0" yWindow="0" windowWidth="20490" windowHeight="8355"/>
  </bookViews>
  <sheets>
    <sheet name="首页" sheetId="10" r:id="rId1"/>
    <sheet name="学分、流程" sheetId="11" r:id="rId2"/>
    <sheet name="必修" sheetId="6" r:id="rId3"/>
    <sheet name="选修" sheetId="9" r:id="rId4"/>
    <sheet name="实践环节" sheetId="8" r:id="rId5"/>
    <sheet name="教学进程" sheetId="12" r:id="rId6"/>
  </sheets>
  <definedNames>
    <definedName name="_xlnm.Print_Area" localSheetId="2">必修!$A$1:$S$46</definedName>
    <definedName name="_xlnm.Print_Area" localSheetId="5">教学进程!$A$1:$AC$26</definedName>
    <definedName name="_xlnm.Print_Area" localSheetId="4">实践环节!$A$1:$O$24</definedName>
    <definedName name="_xlnm.Print_Area" localSheetId="0">首页!$A$1:$O$29</definedName>
    <definedName name="_xlnm.Print_Area" localSheetId="3">选修!$A$1:$S$42</definedName>
    <definedName name="_xlnm.Print_Area" localSheetId="1">学分、流程!$A$1:$M$44</definedName>
  </definedNames>
  <calcPr calcId="152511"/>
</workbook>
</file>

<file path=xl/calcChain.xml><?xml version="1.0" encoding="utf-8"?>
<calcChain xmlns="http://schemas.openxmlformats.org/spreadsheetml/2006/main">
  <c r="K24" i="8" l="1"/>
  <c r="U10" i="6" l="1"/>
  <c r="F5" i="11"/>
  <c r="E8" i="6" l="1"/>
  <c r="E9" i="6"/>
  <c r="E10" i="6"/>
  <c r="E11" i="6"/>
  <c r="E12" i="6"/>
  <c r="E13" i="6"/>
  <c r="E14" i="6"/>
  <c r="E15" i="6"/>
  <c r="E16" i="6"/>
  <c r="E17" i="6"/>
  <c r="E18" i="6"/>
  <c r="E19" i="6"/>
  <c r="E20" i="6"/>
  <c r="E22" i="6"/>
  <c r="E24" i="6"/>
  <c r="E25" i="6"/>
  <c r="E26" i="6"/>
  <c r="E27" i="6"/>
  <c r="E28" i="6"/>
  <c r="E29" i="6"/>
  <c r="E30" i="6"/>
  <c r="E31" i="6"/>
  <c r="E32" i="6"/>
  <c r="E33" i="6"/>
  <c r="E34" i="6"/>
  <c r="E35" i="6"/>
  <c r="E36" i="6"/>
  <c r="E37" i="6"/>
  <c r="E38" i="6"/>
  <c r="E39" i="6"/>
  <c r="E40" i="6"/>
  <c r="E41" i="6"/>
  <c r="O23" i="8" l="1"/>
  <c r="N23" i="8"/>
  <c r="M23" i="8"/>
  <c r="L23" i="8"/>
  <c r="K23" i="8"/>
  <c r="J23" i="8"/>
  <c r="I23" i="8"/>
  <c r="H23" i="8"/>
  <c r="G23" i="8"/>
  <c r="S37" i="9"/>
  <c r="R37" i="9"/>
  <c r="Q37" i="9"/>
  <c r="P37" i="9"/>
  <c r="O37" i="9"/>
  <c r="N37" i="9"/>
  <c r="M37" i="9"/>
  <c r="L37" i="9"/>
  <c r="G37" i="9"/>
  <c r="E37" i="9"/>
  <c r="S17" i="9"/>
  <c r="R17" i="9"/>
  <c r="Q17" i="9"/>
  <c r="P17" i="9"/>
  <c r="O17" i="9"/>
  <c r="N17" i="9"/>
  <c r="I17" i="9"/>
  <c r="H17" i="9"/>
  <c r="G17" i="9"/>
  <c r="E17" i="9"/>
  <c r="F36" i="9"/>
  <c r="F35" i="9"/>
  <c r="F34" i="9"/>
  <c r="F33" i="9"/>
  <c r="F32" i="9"/>
  <c r="F31" i="9"/>
  <c r="F30" i="9"/>
  <c r="F29" i="9"/>
  <c r="F28" i="9"/>
  <c r="F27" i="9"/>
  <c r="F26" i="9"/>
  <c r="F25" i="9"/>
  <c r="F24" i="9"/>
  <c r="F23" i="9"/>
  <c r="F22" i="9"/>
  <c r="F21" i="9"/>
  <c r="F20" i="9"/>
  <c r="F19" i="9"/>
  <c r="F16" i="9"/>
  <c r="F15" i="9"/>
  <c r="F14" i="9"/>
  <c r="F13" i="9"/>
  <c r="F12" i="9"/>
  <c r="F11" i="9"/>
  <c r="F10" i="9"/>
  <c r="F9" i="9"/>
  <c r="F8" i="9"/>
  <c r="S42" i="6"/>
  <c r="R42" i="6"/>
  <c r="Q42" i="6"/>
  <c r="P42" i="6"/>
  <c r="O42" i="6"/>
  <c r="N42" i="6"/>
  <c r="M42" i="6"/>
  <c r="L42" i="6"/>
  <c r="I42" i="6"/>
  <c r="H42" i="6"/>
  <c r="G42" i="6"/>
  <c r="E42" i="6"/>
  <c r="U8" i="6"/>
  <c r="U9" i="6"/>
  <c r="U11" i="6"/>
  <c r="F11" i="6" s="1"/>
  <c r="U12" i="6"/>
  <c r="U13" i="6"/>
  <c r="U14" i="6"/>
  <c r="U15" i="6"/>
  <c r="F15" i="6" s="1"/>
  <c r="U16" i="6"/>
  <c r="U17" i="6"/>
  <c r="U18" i="6"/>
  <c r="U19" i="6"/>
  <c r="F19" i="6" s="1"/>
  <c r="U20" i="6"/>
  <c r="U21" i="6"/>
  <c r="U22" i="6"/>
  <c r="U23" i="6"/>
  <c r="F23" i="6" s="1"/>
  <c r="U24" i="6"/>
  <c r="U25" i="6"/>
  <c r="U26" i="6"/>
  <c r="U27" i="6"/>
  <c r="F27" i="6" s="1"/>
  <c r="U28" i="6"/>
  <c r="U29" i="6"/>
  <c r="U30" i="6"/>
  <c r="U31" i="6"/>
  <c r="F31" i="6" s="1"/>
  <c r="U32" i="6"/>
  <c r="U33" i="6"/>
  <c r="U34" i="6"/>
  <c r="U35" i="6"/>
  <c r="F35" i="6" s="1"/>
  <c r="U36" i="6"/>
  <c r="U37" i="6"/>
  <c r="U38" i="6"/>
  <c r="U39" i="6"/>
  <c r="F39" i="6" s="1"/>
  <c r="U40" i="6"/>
  <c r="U41" i="6"/>
  <c r="F41" i="6"/>
  <c r="F40" i="6"/>
  <c r="F38" i="6"/>
  <c r="F37" i="6"/>
  <c r="F36" i="6"/>
  <c r="F34" i="6"/>
  <c r="F33" i="6"/>
  <c r="F32" i="6"/>
  <c r="F30" i="6"/>
  <c r="F29" i="6"/>
  <c r="F28" i="6"/>
  <c r="F26" i="6"/>
  <c r="F25" i="6"/>
  <c r="F24" i="6"/>
  <c r="F22" i="6"/>
  <c r="F21" i="6"/>
  <c r="F20" i="6"/>
  <c r="F18" i="6"/>
  <c r="F17" i="6"/>
  <c r="F16" i="6"/>
  <c r="F14" i="6"/>
  <c r="F13" i="6"/>
  <c r="F12" i="6"/>
  <c r="F10" i="6"/>
  <c r="F9" i="6"/>
  <c r="F8" i="6"/>
  <c r="C3" i="12" l="1"/>
  <c r="D3" i="12" s="1"/>
  <c r="E3" i="12" s="1"/>
  <c r="F3" i="12" s="1"/>
  <c r="G3" i="12" s="1"/>
  <c r="H3" i="12" s="1"/>
  <c r="I3" i="12" s="1"/>
  <c r="J3" i="12" s="1"/>
  <c r="K3" i="12" s="1"/>
  <c r="L3" i="12" s="1"/>
  <c r="M3" i="12" s="1"/>
  <c r="N3" i="12" s="1"/>
  <c r="O3" i="12" s="1"/>
  <c r="P3" i="12" s="1"/>
  <c r="Q3" i="12" s="1"/>
  <c r="R3" i="12" s="1"/>
  <c r="S3" i="12" s="1"/>
  <c r="T3" i="12" s="1"/>
  <c r="U3" i="12" s="1"/>
  <c r="M23" i="6" l="1"/>
  <c r="L21" i="6"/>
  <c r="F49" i="9" l="1"/>
  <c r="H8" i="11" s="1"/>
  <c r="N46" i="9" l="1"/>
  <c r="O46" i="9" l="1"/>
  <c r="K5" i="11" s="1"/>
  <c r="K7" i="11" l="1"/>
  <c r="E14" i="8" l="1"/>
  <c r="E20" i="8"/>
  <c r="D20" i="8" s="1"/>
  <c r="E17" i="8"/>
  <c r="D17" i="8" s="1"/>
  <c r="E15" i="8"/>
  <c r="B6" i="8"/>
  <c r="F44" i="6"/>
  <c r="E44" i="6"/>
  <c r="E43" i="6"/>
  <c r="F18" i="9"/>
  <c r="F43" i="6" s="1"/>
  <c r="U19" i="9"/>
  <c r="F23" i="8" l="1"/>
  <c r="D23" i="8" l="1"/>
  <c r="E16" i="8"/>
  <c r="E6" i="8"/>
  <c r="O49" i="9"/>
  <c r="N49" i="9"/>
  <c r="E49" i="9"/>
  <c r="O48" i="9"/>
  <c r="N48" i="9"/>
  <c r="O47" i="9" l="1"/>
  <c r="K6" i="11" s="1"/>
  <c r="N47" i="9"/>
  <c r="F47" i="9"/>
  <c r="E47" i="9"/>
  <c r="F46" i="9" l="1"/>
  <c r="E46" i="9"/>
  <c r="F42" i="9"/>
  <c r="E42" i="9"/>
  <c r="U36" i="9" l="1"/>
  <c r="E36" i="9" s="1"/>
  <c r="K36" i="9"/>
  <c r="U35" i="9"/>
  <c r="E35" i="9" s="1"/>
  <c r="K35" i="9"/>
  <c r="U34" i="9"/>
  <c r="E34" i="9" s="1"/>
  <c r="K34" i="9"/>
  <c r="U33" i="9"/>
  <c r="E33" i="9" s="1"/>
  <c r="K33" i="9"/>
  <c r="U32" i="9"/>
  <c r="E32" i="9" s="1"/>
  <c r="K32" i="9"/>
  <c r="U31" i="9"/>
  <c r="E31" i="9" s="1"/>
  <c r="K31" i="9"/>
  <c r="U30" i="9"/>
  <c r="E30" i="9" s="1"/>
  <c r="K30" i="9"/>
  <c r="U29" i="9"/>
  <c r="E29" i="9" s="1"/>
  <c r="K29" i="9"/>
  <c r="U28" i="9"/>
  <c r="E28" i="9" s="1"/>
  <c r="K28" i="9"/>
  <c r="U27" i="9"/>
  <c r="E27" i="9" s="1"/>
  <c r="K27" i="9"/>
  <c r="U26" i="9"/>
  <c r="E26" i="9" s="1"/>
  <c r="K26" i="9"/>
  <c r="U25" i="9"/>
  <c r="E25" i="9" s="1"/>
  <c r="K25" i="9"/>
  <c r="U24" i="9"/>
  <c r="E24" i="9" s="1"/>
  <c r="K24" i="9"/>
  <c r="C24" i="9"/>
  <c r="U23" i="9"/>
  <c r="E23" i="9" s="1"/>
  <c r="K23" i="9"/>
  <c r="U22" i="9"/>
  <c r="E22" i="9" s="1"/>
  <c r="K22" i="9"/>
  <c r="U21" i="9"/>
  <c r="E21" i="9" s="1"/>
  <c r="K21" i="9"/>
  <c r="U20" i="9"/>
  <c r="E20" i="9" s="1"/>
  <c r="K20" i="9"/>
  <c r="C20" i="9"/>
  <c r="F37" i="9" l="1"/>
  <c r="E19" i="9"/>
  <c r="U17" i="9" l="1"/>
  <c r="U16" i="9" l="1"/>
  <c r="E16" i="9" s="1"/>
  <c r="K16" i="9"/>
  <c r="U15" i="9"/>
  <c r="E15" i="9" s="1"/>
  <c r="U14" i="9"/>
  <c r="U13" i="9"/>
  <c r="U12" i="9"/>
  <c r="K12" i="9"/>
  <c r="U11" i="9"/>
  <c r="E11" i="9" s="1"/>
  <c r="U10" i="9"/>
  <c r="E10" i="9" s="1"/>
  <c r="U9" i="9"/>
  <c r="E9" i="9" s="1"/>
  <c r="C9" i="9"/>
  <c r="U8" i="9"/>
  <c r="E8" i="9" s="1"/>
  <c r="K8" i="9"/>
  <c r="U7" i="9"/>
  <c r="F7" i="9" s="1"/>
  <c r="K7" i="9"/>
  <c r="S6" i="9"/>
  <c r="R6" i="9"/>
  <c r="Q6" i="9"/>
  <c r="P6" i="9"/>
  <c r="O6" i="9"/>
  <c r="N6" i="9"/>
  <c r="M6" i="9"/>
  <c r="L6" i="9"/>
  <c r="E13" i="9" l="1"/>
  <c r="E14" i="9"/>
  <c r="E12" i="9"/>
  <c r="J40" i="6"/>
  <c r="N37" i="6"/>
  <c r="K36" i="6"/>
  <c r="K34" i="6"/>
  <c r="J33" i="6"/>
  <c r="J32" i="6"/>
  <c r="J31" i="6"/>
  <c r="J28" i="6"/>
  <c r="J26" i="6"/>
  <c r="J19" i="6"/>
  <c r="J17" i="6"/>
  <c r="K15" i="6"/>
  <c r="F48" i="9" l="1"/>
  <c r="F17" i="9"/>
  <c r="E7" i="9"/>
  <c r="K12" i="6"/>
  <c r="K11" i="6"/>
  <c r="U7" i="6"/>
  <c r="K7" i="6"/>
  <c r="E53" i="6" l="1"/>
  <c r="F53" i="6"/>
  <c r="F52" i="6"/>
  <c r="F7" i="6"/>
  <c r="E48" i="9"/>
  <c r="E52" i="6"/>
  <c r="E7" i="6"/>
  <c r="S6" i="6"/>
  <c r="R6" i="6"/>
  <c r="Q6" i="6"/>
  <c r="P6" i="6"/>
  <c r="O6" i="6"/>
  <c r="N6" i="6"/>
  <c r="M6" i="6"/>
  <c r="L6" i="6"/>
  <c r="E51" i="6" l="1"/>
  <c r="E50" i="6" s="1"/>
  <c r="E46" i="6"/>
  <c r="D24" i="8" s="1"/>
  <c r="F51" i="6"/>
  <c r="F50" i="6" s="1"/>
  <c r="F42" i="6"/>
  <c r="F46" i="6" s="1"/>
  <c r="J8" i="11"/>
  <c r="M7" i="11"/>
  <c r="J7" i="11"/>
  <c r="M6" i="11"/>
  <c r="J6" i="11"/>
  <c r="H6" i="11"/>
  <c r="G6" i="11" l="1"/>
  <c r="F54" i="6"/>
  <c r="E5" i="11"/>
  <c r="D6" i="11"/>
  <c r="M5" i="11"/>
  <c r="G5" i="11" l="1"/>
  <c r="J5" i="11" l="1"/>
  <c r="J9" i="11" s="1"/>
  <c r="K9" i="11"/>
  <c r="K27" i="10"/>
  <c r="J27" i="10"/>
  <c r="I27" i="10"/>
  <c r="H27" i="10"/>
  <c r="G27" i="10"/>
  <c r="D5" i="11" l="1"/>
  <c r="F27" i="10"/>
  <c r="E27" i="10"/>
  <c r="D27" i="10"/>
  <c r="C27" i="10"/>
  <c r="B27" i="10" l="1"/>
  <c r="L27" i="10" s="1"/>
  <c r="L26" i="10"/>
  <c r="L25" i="10"/>
  <c r="L23" i="10"/>
  <c r="L22" i="10"/>
  <c r="L19" i="10"/>
  <c r="L18" i="10"/>
  <c r="L17" i="10"/>
  <c r="G7" i="11" l="1"/>
  <c r="D7" i="11" s="1"/>
  <c r="G8" i="11"/>
  <c r="D8" i="11" s="1"/>
  <c r="H5" i="11"/>
  <c r="B5" i="11" s="1"/>
  <c r="E6" i="11"/>
  <c r="B6" i="11" s="1"/>
  <c r="E7" i="11"/>
  <c r="H7" i="11"/>
  <c r="E8" i="11"/>
  <c r="B8" i="11" s="1"/>
  <c r="M9" i="11"/>
  <c r="H9" i="11" l="1"/>
  <c r="B7" i="11"/>
  <c r="B9" i="11" s="1"/>
  <c r="I8" i="11" s="1"/>
  <c r="G9" i="11"/>
  <c r="E9" i="11"/>
  <c r="D9" i="11"/>
  <c r="C6" i="11" l="1"/>
  <c r="C8" i="11"/>
  <c r="I5" i="11"/>
  <c r="F7" i="11"/>
  <c r="F8" i="11"/>
  <c r="I7" i="11"/>
  <c r="I6" i="11"/>
  <c r="L7" i="11"/>
  <c r="L8" i="11"/>
  <c r="L5" i="11"/>
  <c r="F6" i="11"/>
  <c r="C5" i="11"/>
  <c r="L6" i="11"/>
  <c r="C7" i="11"/>
  <c r="F9" i="11" l="1"/>
  <c r="C9" i="11"/>
  <c r="I9" i="11"/>
  <c r="L9" i="11"/>
</calcChain>
</file>

<file path=xl/sharedStrings.xml><?xml version="1.0" encoding="utf-8"?>
<sst xmlns="http://schemas.openxmlformats.org/spreadsheetml/2006/main" count="461" uniqueCount="296">
  <si>
    <t>必修课</t>
    <phoneticPr fontId="1" type="noConversion"/>
  </si>
  <si>
    <t>C</t>
  </si>
  <si>
    <t>毛泽东思想和中国特色社会主义理论体系概论</t>
  </si>
  <si>
    <t>一</t>
  </si>
  <si>
    <t>二</t>
  </si>
  <si>
    <t>三</t>
  </si>
  <si>
    <t>四</t>
  </si>
  <si>
    <t>五</t>
  </si>
  <si>
    <t xml:space="preserve">   </t>
  </si>
  <si>
    <t>A</t>
    <phoneticPr fontId="1" type="noConversion"/>
  </si>
  <si>
    <t>B</t>
    <phoneticPr fontId="1" type="noConversion"/>
  </si>
  <si>
    <t>C</t>
    <phoneticPr fontId="1" type="noConversion"/>
  </si>
  <si>
    <t>D</t>
    <phoneticPr fontId="1" type="noConversion"/>
  </si>
  <si>
    <t>1-4</t>
  </si>
  <si>
    <t>1-4</t>
    <phoneticPr fontId="1" type="noConversion"/>
  </si>
  <si>
    <t>全校任选课</t>
    <phoneticPr fontId="1" type="noConversion"/>
  </si>
  <si>
    <r>
      <rPr>
        <sz val="10"/>
        <rFont val="宋体"/>
        <family val="3"/>
        <charset val="134"/>
      </rPr>
      <t>⑴</t>
    </r>
    <phoneticPr fontId="1" type="noConversion"/>
  </si>
  <si>
    <t>082801</t>
    <phoneticPr fontId="1" type="noConversion"/>
  </si>
  <si>
    <t>1-2</t>
    <phoneticPr fontId="1" type="noConversion"/>
  </si>
  <si>
    <t>B</t>
    <phoneticPr fontId="1" type="noConversion"/>
  </si>
  <si>
    <t>A</t>
    <phoneticPr fontId="1" type="noConversion"/>
  </si>
  <si>
    <t>A</t>
    <phoneticPr fontId="1" type="noConversion"/>
  </si>
  <si>
    <t>C</t>
    <phoneticPr fontId="1" type="noConversion"/>
  </si>
  <si>
    <t>D</t>
    <phoneticPr fontId="1" type="noConversion"/>
  </si>
  <si>
    <t>3-4</t>
    <phoneticPr fontId="1" type="noConversion"/>
  </si>
  <si>
    <t>5-6</t>
    <phoneticPr fontId="1" type="noConversion"/>
  </si>
  <si>
    <t>7-8</t>
    <phoneticPr fontId="1" type="noConversion"/>
  </si>
  <si>
    <t xml:space="preserve"> </t>
    <phoneticPr fontId="1" type="noConversion"/>
  </si>
  <si>
    <t>⑴</t>
    <phoneticPr fontId="1" type="noConversion"/>
  </si>
  <si>
    <r>
      <t>1</t>
    </r>
    <r>
      <rPr>
        <sz val="11"/>
        <rFont val="宋体"/>
        <family val="3"/>
        <charset val="134"/>
      </rPr>
      <t>⑴</t>
    </r>
    <phoneticPr fontId="1" type="noConversion"/>
  </si>
  <si>
    <t>3</t>
    <phoneticPr fontId="1" type="noConversion"/>
  </si>
  <si>
    <t>⑴</t>
    <phoneticPr fontId="1" type="noConversion"/>
  </si>
  <si>
    <t>⑶</t>
    <phoneticPr fontId="1" type="noConversion"/>
  </si>
  <si>
    <t>⑴</t>
    <phoneticPr fontId="1" type="noConversion"/>
  </si>
  <si>
    <t>⑵</t>
    <phoneticPr fontId="1" type="noConversion"/>
  </si>
  <si>
    <t>⑴</t>
    <phoneticPr fontId="1" type="noConversion"/>
  </si>
  <si>
    <t>Y</t>
    <phoneticPr fontId="1" type="noConversion"/>
  </si>
  <si>
    <t>=</t>
  </si>
  <si>
    <t>M</t>
  </si>
  <si>
    <t>I</t>
  </si>
  <si>
    <t>O</t>
  </si>
  <si>
    <t>J</t>
  </si>
  <si>
    <t>X</t>
  </si>
  <si>
    <t>K</t>
  </si>
  <si>
    <t>+</t>
  </si>
  <si>
    <t>○</t>
  </si>
  <si>
    <t>十</t>
  </si>
  <si>
    <t>九</t>
  </si>
  <si>
    <t>八</t>
  </si>
  <si>
    <t>七</t>
  </si>
  <si>
    <t>六</t>
  </si>
  <si>
    <t>4、Main Courses：</t>
    <phoneticPr fontId="1" type="noConversion"/>
  </si>
  <si>
    <t>Foreign Language、Advanced Mathematics、Environmental Psychology、Building Art、Architectural Design Principles、Architecture Design Basis、Building construction、Construction Mechanics、China Architectural History、Foreign architectural history、Building Physics1、Selection of building structures、Construction Economy、CAAD、Construction Equipment、Architectural Design 1、Architectural Design 2、Architectural Design 3、Urban Planning and Design、Interior design etc.</t>
    <phoneticPr fontId="1" type="noConversion"/>
  </si>
  <si>
    <t>5、Academic Program</t>
    <phoneticPr fontId="1" type="noConversion"/>
  </si>
  <si>
    <t>1st</t>
    <phoneticPr fontId="1" type="noConversion"/>
  </si>
  <si>
    <t>2nd</t>
    <phoneticPr fontId="1" type="noConversion"/>
  </si>
  <si>
    <t>3rd</t>
    <phoneticPr fontId="1" type="noConversion"/>
  </si>
  <si>
    <t>4th</t>
    <phoneticPr fontId="1" type="noConversion"/>
  </si>
  <si>
    <t>5th</t>
    <phoneticPr fontId="1" type="noConversion"/>
  </si>
  <si>
    <t xml:space="preserve">                        Academic Year
</t>
    <phoneticPr fontId="1" type="noConversion"/>
  </si>
  <si>
    <t>Week     Semester</t>
    <phoneticPr fontId="1" type="noConversion"/>
  </si>
  <si>
    <t>Subtotal</t>
    <phoneticPr fontId="1" type="noConversion"/>
  </si>
  <si>
    <t>Enrollment、 Graduate Education</t>
    <phoneticPr fontId="1" type="noConversion"/>
  </si>
  <si>
    <t>Military Training</t>
    <phoneticPr fontId="1" type="noConversion"/>
  </si>
  <si>
    <t>Theory Teaching</t>
    <phoneticPr fontId="1" type="noConversion"/>
  </si>
  <si>
    <t>Course Design and Large Task</t>
    <phoneticPr fontId="1" type="noConversion"/>
  </si>
  <si>
    <t>Drawing week</t>
    <phoneticPr fontId="1" type="noConversion"/>
  </si>
  <si>
    <t>Internship</t>
    <phoneticPr fontId="1" type="noConversion"/>
  </si>
  <si>
    <t>Graduation Design（Theis）</t>
    <phoneticPr fontId="1" type="noConversion"/>
  </si>
  <si>
    <t>Flexible Week</t>
    <phoneticPr fontId="1" type="noConversion"/>
  </si>
  <si>
    <t>Examination</t>
    <phoneticPr fontId="1" type="noConversion"/>
  </si>
  <si>
    <t>Holiday</t>
    <phoneticPr fontId="1" type="noConversion"/>
  </si>
  <si>
    <t>Sum</t>
    <phoneticPr fontId="1" type="noConversion"/>
  </si>
  <si>
    <t>Dean</t>
    <phoneticPr fontId="1" type="noConversion"/>
  </si>
  <si>
    <t>Instructional Teaching Programs of Shenyang Jianzhu University</t>
    <phoneticPr fontId="1" type="noConversion"/>
  </si>
  <si>
    <t>Major: Architecture         Duration: Five years           Education: Bachelor            Degree: Bachelor of Architecture</t>
    <phoneticPr fontId="1" type="noConversion"/>
  </si>
  <si>
    <r>
      <t xml:space="preserve">  </t>
    </r>
    <r>
      <rPr>
        <sz val="9"/>
        <rFont val="黑体"/>
        <family val="3"/>
        <charset val="134"/>
      </rPr>
      <t>（</t>
    </r>
    <r>
      <rPr>
        <sz val="9"/>
        <rFont val="Arial"/>
        <family val="2"/>
      </rPr>
      <t>1</t>
    </r>
    <r>
      <rPr>
        <sz val="9"/>
        <rFont val="黑体"/>
        <family val="3"/>
        <charset val="134"/>
      </rPr>
      <t>）、</t>
    </r>
    <r>
      <rPr>
        <sz val="9"/>
        <rFont val="Arial"/>
        <family val="2"/>
      </rPr>
      <t>The total number of weeks Allocation Table</t>
    </r>
    <phoneticPr fontId="1" type="noConversion"/>
  </si>
  <si>
    <r>
      <t>President in Charge</t>
    </r>
    <r>
      <rPr>
        <sz val="9"/>
        <rFont val="宋体"/>
        <family val="3"/>
        <charset val="134"/>
      </rPr>
      <t>：</t>
    </r>
    <phoneticPr fontId="1" type="noConversion"/>
  </si>
  <si>
    <t>1、Major Code:</t>
    <phoneticPr fontId="1" type="noConversion"/>
  </si>
  <si>
    <t>2、Major：</t>
    <phoneticPr fontId="1" type="noConversion"/>
  </si>
  <si>
    <t>Architecture</t>
    <phoneticPr fontId="1" type="noConversion"/>
  </si>
  <si>
    <t>3、Training Objectives and Specifications:：</t>
    <phoneticPr fontId="1" type="noConversion"/>
  </si>
  <si>
    <r>
      <t xml:space="preserve">              Training Objectives</t>
    </r>
    <r>
      <rPr>
        <sz val="9"/>
        <rFont val="黑体"/>
        <family val="3"/>
        <charset val="134"/>
      </rPr>
      <t>：</t>
    </r>
    <phoneticPr fontId="1" type="noConversion"/>
  </si>
  <si>
    <t>Specifications:</t>
  </si>
  <si>
    <r>
      <t>The students should have basic humanities and social sciences and natural sciences basic theoretical knowledge</t>
    </r>
    <r>
      <rPr>
        <sz val="9"/>
        <rFont val="宋体"/>
        <family val="3"/>
        <charset val="134"/>
      </rPr>
      <t>，</t>
    </r>
    <r>
      <rPr>
        <sz val="9"/>
        <rFont val="Arial"/>
        <family val="2"/>
      </rPr>
      <t>master the basic knowledge</t>
    </r>
    <r>
      <rPr>
        <sz val="9"/>
        <rFont val="宋体"/>
        <family val="3"/>
        <charset val="134"/>
      </rPr>
      <t>、</t>
    </r>
    <r>
      <rPr>
        <sz val="9"/>
        <rFont val="Arial"/>
        <family val="2"/>
      </rPr>
      <t>theory and skills of major</t>
    </r>
    <r>
      <rPr>
        <sz val="9"/>
        <rFont val="宋体"/>
        <family val="3"/>
        <charset val="134"/>
      </rPr>
      <t>，</t>
    </r>
    <r>
      <rPr>
        <sz val="9"/>
        <rFont val="Arial"/>
        <family val="2"/>
      </rPr>
      <t xml:space="preserve">have basic ability to propose </t>
    </r>
    <r>
      <rPr>
        <sz val="9"/>
        <rFont val="宋体"/>
        <family val="3"/>
        <charset val="134"/>
      </rPr>
      <t>、</t>
    </r>
    <r>
      <rPr>
        <sz val="9"/>
        <rFont val="Arial"/>
        <family val="2"/>
      </rPr>
      <t>analyze and solve question</t>
    </r>
    <r>
      <rPr>
        <sz val="9"/>
        <rFont val="宋体"/>
        <family val="3"/>
        <charset val="134"/>
      </rPr>
      <t>，</t>
    </r>
    <r>
      <rPr>
        <sz val="9"/>
        <rFont val="Arial"/>
        <family val="2"/>
      </rPr>
      <t xml:space="preserve">and have  a certain ability to engage in professional work and business operations and adaptation to adjacent majors. </t>
    </r>
    <phoneticPr fontId="1" type="noConversion"/>
  </si>
  <si>
    <r>
      <t xml:space="preserve">  2</t>
    </r>
    <r>
      <rPr>
        <sz val="9"/>
        <rFont val="黑体"/>
        <family val="3"/>
        <charset val="134"/>
      </rPr>
      <t>、</t>
    </r>
    <r>
      <rPr>
        <sz val="9"/>
        <rFont val="Arial"/>
        <family val="2"/>
      </rPr>
      <t>Requirement of Class Hours and Credit</t>
    </r>
    <phoneticPr fontId="1" type="noConversion"/>
  </si>
  <si>
    <t>Course Category</t>
    <phoneticPr fontId="1" type="noConversion"/>
  </si>
  <si>
    <t>Class Hour</t>
    <phoneticPr fontId="1" type="noConversion"/>
  </si>
  <si>
    <t>Percentage</t>
    <phoneticPr fontId="1" type="noConversion"/>
  </si>
  <si>
    <t>Credit</t>
    <phoneticPr fontId="1" type="noConversion"/>
  </si>
  <si>
    <t>Obligatory Course</t>
    <phoneticPr fontId="1" type="noConversion"/>
  </si>
  <si>
    <t xml:space="preserve">Optional Course    </t>
    <phoneticPr fontId="1" type="noConversion"/>
  </si>
  <si>
    <t xml:space="preserve">Elective Course
</t>
    <phoneticPr fontId="1" type="noConversion"/>
  </si>
  <si>
    <t>Public Basic Courses</t>
    <phoneticPr fontId="1" type="noConversion"/>
  </si>
  <si>
    <t>Humanities. Social Sciences.  Economics and Management etc.</t>
    <phoneticPr fontId="1" type="noConversion"/>
  </si>
  <si>
    <t>Professional Basic Courses</t>
    <phoneticPr fontId="1" type="noConversion"/>
  </si>
  <si>
    <t>Professional Courses</t>
    <phoneticPr fontId="1" type="noConversion"/>
  </si>
  <si>
    <t>Sum</t>
    <phoneticPr fontId="1" type="noConversion"/>
  </si>
  <si>
    <r>
      <t xml:space="preserve">  3</t>
    </r>
    <r>
      <rPr>
        <sz val="10"/>
        <rFont val="黑体"/>
        <family val="3"/>
        <charset val="134"/>
      </rPr>
      <t>、</t>
    </r>
    <r>
      <rPr>
        <sz val="10"/>
        <rFont val="Arial"/>
        <family val="2"/>
      </rPr>
      <t>Courses Elective Flowchart</t>
    </r>
    <phoneticPr fontId="1" type="noConversion"/>
  </si>
  <si>
    <r>
      <t xml:space="preserve">  4</t>
    </r>
    <r>
      <rPr>
        <sz val="10"/>
        <rFont val="黑体"/>
        <family val="3"/>
        <charset val="134"/>
      </rPr>
      <t>、</t>
    </r>
    <r>
      <rPr>
        <sz val="9"/>
        <rFont val="Arial"/>
        <family val="2"/>
      </rPr>
      <t>Obligatory Course Planning</t>
    </r>
    <phoneticPr fontId="1" type="noConversion"/>
  </si>
  <si>
    <t>Course Title</t>
    <phoneticPr fontId="1" type="noConversion"/>
  </si>
  <si>
    <t xml:space="preserve"> No.</t>
    <phoneticPr fontId="1" type="noConversion"/>
  </si>
  <si>
    <t xml:space="preserve"> category</t>
    <phoneticPr fontId="1" type="noConversion"/>
  </si>
  <si>
    <t xml:space="preserve"> Type</t>
    <phoneticPr fontId="1" type="noConversion"/>
  </si>
  <si>
    <t>Credit</t>
    <phoneticPr fontId="1" type="noConversion"/>
  </si>
  <si>
    <t>Total Class Hour</t>
    <phoneticPr fontId="1" type="noConversion"/>
  </si>
  <si>
    <t>Lecture</t>
    <phoneticPr fontId="1" type="noConversion"/>
  </si>
  <si>
    <t>Experiment</t>
    <phoneticPr fontId="1" type="noConversion"/>
  </si>
  <si>
    <t>Computer</t>
    <phoneticPr fontId="1" type="noConversion"/>
  </si>
  <si>
    <t>Check</t>
    <phoneticPr fontId="1" type="noConversion"/>
  </si>
  <si>
    <t>1st year</t>
    <phoneticPr fontId="1" type="noConversion"/>
  </si>
  <si>
    <t>2nd year</t>
    <phoneticPr fontId="1" type="noConversion"/>
  </si>
  <si>
    <t>3rd year</t>
    <phoneticPr fontId="1" type="noConversion"/>
  </si>
  <si>
    <t>4th year</t>
    <phoneticPr fontId="1" type="noConversion"/>
  </si>
  <si>
    <t>Morality and legal basis</t>
    <phoneticPr fontId="1" type="noConversion"/>
  </si>
  <si>
    <t>Semester total hours</t>
    <phoneticPr fontId="1" type="noConversion"/>
  </si>
  <si>
    <t>Outline of Modern Chinese History</t>
  </si>
  <si>
    <t>马克思主义基本原理</t>
    <phoneticPr fontId="1" type="noConversion"/>
  </si>
  <si>
    <t>军事理论</t>
    <phoneticPr fontId="1" type="noConversion"/>
  </si>
  <si>
    <t>Health Education</t>
    <phoneticPr fontId="1" type="noConversion"/>
  </si>
  <si>
    <t>Physical Education</t>
    <phoneticPr fontId="1" type="noConversion"/>
  </si>
  <si>
    <t>Foreign Language</t>
    <phoneticPr fontId="1" type="noConversion"/>
  </si>
  <si>
    <t>Computer Culture Foundation</t>
    <phoneticPr fontId="1" type="noConversion"/>
  </si>
  <si>
    <t>Computer Technology Foundation (C language)</t>
    <phoneticPr fontId="1" type="noConversion"/>
  </si>
  <si>
    <t>Advanced Mathematics 3</t>
    <phoneticPr fontId="1" type="noConversion"/>
  </si>
  <si>
    <t>Profession Foreign Language</t>
    <phoneticPr fontId="1" type="noConversion"/>
  </si>
  <si>
    <t>Architectural Graphics</t>
    <phoneticPr fontId="1" type="noConversion"/>
  </si>
  <si>
    <t>Art Sketch A</t>
    <phoneticPr fontId="1" type="noConversion"/>
  </si>
  <si>
    <t>Architecture Sketch A</t>
    <phoneticPr fontId="1" type="noConversion"/>
  </si>
  <si>
    <t>Art foundation colorA</t>
    <phoneticPr fontId="1" type="noConversion"/>
  </si>
  <si>
    <t>Architectural Watercolor A</t>
    <phoneticPr fontId="1" type="noConversion"/>
  </si>
  <si>
    <t xml:space="preserve">Principles of Architectural Design </t>
    <phoneticPr fontId="1" type="noConversion"/>
  </si>
  <si>
    <t>Architecture Design Basis A</t>
    <phoneticPr fontId="1" type="noConversion"/>
  </si>
  <si>
    <t>Building Construction 1</t>
    <phoneticPr fontId="1" type="noConversion"/>
  </si>
  <si>
    <t>Construction Mechanics</t>
    <phoneticPr fontId="1" type="noConversion"/>
  </si>
  <si>
    <t>China Architectural History</t>
    <phoneticPr fontId="1" type="noConversion"/>
  </si>
  <si>
    <t>Foreign Ancient Architecture History</t>
    <phoneticPr fontId="1" type="noConversion"/>
  </si>
  <si>
    <t>Foreign Modern Architecture History</t>
    <phoneticPr fontId="1" type="noConversion"/>
  </si>
  <si>
    <t>Building Physics 1 (Thermal)</t>
    <phoneticPr fontId="1" type="noConversion"/>
  </si>
  <si>
    <t>Building Physics 2 (sound, light)</t>
    <phoneticPr fontId="1" type="noConversion"/>
  </si>
  <si>
    <t>Principle of Urban Planning A</t>
    <phoneticPr fontId="1" type="noConversion"/>
  </si>
  <si>
    <t>Architecture Material</t>
    <phoneticPr fontId="1" type="noConversion"/>
  </si>
  <si>
    <t>Introduction to Architecture</t>
    <phoneticPr fontId="1" type="noConversion"/>
  </si>
  <si>
    <t>Introduction to Architecture History</t>
    <phoneticPr fontId="1" type="noConversion"/>
  </si>
  <si>
    <t>Architecture Design 1</t>
    <phoneticPr fontId="1" type="noConversion"/>
  </si>
  <si>
    <t>Architecture Design2</t>
    <phoneticPr fontId="1" type="noConversion"/>
  </si>
  <si>
    <t>Architecture Design3</t>
    <phoneticPr fontId="1" type="noConversion"/>
  </si>
  <si>
    <t>Residential Community Planning and Design</t>
    <phoneticPr fontId="1" type="noConversion"/>
  </si>
  <si>
    <t>Special Topic Design</t>
    <phoneticPr fontId="1" type="noConversion"/>
  </si>
  <si>
    <t>Elective Course</t>
    <phoneticPr fontId="5" type="noConversion"/>
  </si>
  <si>
    <t>Minimum Requirements of Professional Elective Course</t>
    <phoneticPr fontId="5" type="noConversion"/>
  </si>
  <si>
    <t>Minimum Requirements of Professional Optional Course</t>
    <phoneticPr fontId="5" type="noConversion"/>
  </si>
  <si>
    <t>Minimum Requirements of Colledge Optional Course</t>
    <phoneticPr fontId="5" type="noConversion"/>
  </si>
  <si>
    <t>Theoretical Course Credits、Hours</t>
    <phoneticPr fontId="5" type="noConversion"/>
  </si>
  <si>
    <t>Hours Allocation</t>
    <phoneticPr fontId="1" type="noConversion"/>
  </si>
  <si>
    <t>Assessment Methods</t>
    <phoneticPr fontId="1" type="noConversion"/>
  </si>
  <si>
    <t>Week Allocation</t>
    <phoneticPr fontId="1" type="noConversion"/>
  </si>
  <si>
    <r>
      <t>C</t>
    </r>
    <r>
      <rPr>
        <sz val="10"/>
        <rFont val="宋体"/>
        <family val="3"/>
        <charset val="134"/>
      </rPr>
      <t>ode</t>
    </r>
    <phoneticPr fontId="1" type="noConversion"/>
  </si>
  <si>
    <t>：Explanation</t>
    <phoneticPr fontId="1" type="noConversion"/>
  </si>
  <si>
    <t>Obligatory course</t>
    <phoneticPr fontId="1" type="noConversion"/>
  </si>
  <si>
    <t>：Public Basic Courses</t>
    <phoneticPr fontId="1" type="noConversion"/>
  </si>
  <si>
    <t>：Humanities. Social Sciences.  Economics and Management etc.</t>
    <phoneticPr fontId="1" type="noConversion"/>
  </si>
  <si>
    <t>：Professional Basic Courses</t>
    <phoneticPr fontId="1" type="noConversion"/>
  </si>
  <si>
    <t>：Professional Courses</t>
    <phoneticPr fontId="1" type="noConversion"/>
  </si>
  <si>
    <r>
      <t>H</t>
    </r>
    <r>
      <rPr>
        <sz val="10"/>
        <rFont val="宋体"/>
        <family val="3"/>
        <charset val="134"/>
      </rPr>
      <t>our</t>
    </r>
    <phoneticPr fontId="1" type="noConversion"/>
  </si>
  <si>
    <t>Credit</t>
    <phoneticPr fontId="1" type="noConversion"/>
  </si>
  <si>
    <t xml:space="preserve"> Type</t>
    <phoneticPr fontId="1" type="noConversion"/>
  </si>
  <si>
    <t xml:space="preserve"> category</t>
    <phoneticPr fontId="1" type="noConversion"/>
  </si>
  <si>
    <t xml:space="preserve"> No.</t>
    <phoneticPr fontId="1" type="noConversion"/>
  </si>
  <si>
    <t>Course Title</t>
    <phoneticPr fontId="1" type="noConversion"/>
  </si>
  <si>
    <r>
      <t xml:space="preserve">  5</t>
    </r>
    <r>
      <rPr>
        <sz val="10"/>
        <rFont val="黑体"/>
        <family val="3"/>
        <charset val="134"/>
      </rPr>
      <t>、</t>
    </r>
    <r>
      <rPr>
        <sz val="10"/>
        <rFont val="Arial"/>
        <family val="2"/>
      </rPr>
      <t>Elective Course Planning</t>
    </r>
    <phoneticPr fontId="1" type="noConversion"/>
  </si>
  <si>
    <t>Lecture</t>
    <phoneticPr fontId="1" type="noConversion"/>
  </si>
  <si>
    <t>Total Class Hour</t>
    <phoneticPr fontId="1" type="noConversion"/>
  </si>
  <si>
    <t>Experiment</t>
    <phoneticPr fontId="1" type="noConversion"/>
  </si>
  <si>
    <t>Computer</t>
    <phoneticPr fontId="1" type="noConversion"/>
  </si>
  <si>
    <t>Examination</t>
    <phoneticPr fontId="1" type="noConversion"/>
  </si>
  <si>
    <t>Check</t>
    <phoneticPr fontId="1" type="noConversion"/>
  </si>
  <si>
    <t>Hours Allocation</t>
    <phoneticPr fontId="1" type="noConversion"/>
  </si>
  <si>
    <t>Assessment Methods</t>
    <phoneticPr fontId="1" type="noConversion"/>
  </si>
  <si>
    <t>Week Allocation</t>
    <phoneticPr fontId="1" type="noConversion"/>
  </si>
  <si>
    <t>1st year</t>
    <phoneticPr fontId="1" type="noConversion"/>
  </si>
  <si>
    <t>2nd year</t>
    <phoneticPr fontId="1" type="noConversion"/>
  </si>
  <si>
    <t>3rd year</t>
    <phoneticPr fontId="1" type="noConversion"/>
  </si>
  <si>
    <t>4th year</t>
    <phoneticPr fontId="1" type="noConversion"/>
  </si>
  <si>
    <t>Building Construction 2</t>
    <phoneticPr fontId="1" type="noConversion"/>
  </si>
  <si>
    <t>Construction Economy</t>
  </si>
  <si>
    <t>Concept Design</t>
    <phoneticPr fontId="1" type="noConversion"/>
  </si>
  <si>
    <t>Introduction to Urban Design</t>
    <phoneticPr fontId="1" type="noConversion"/>
  </si>
  <si>
    <t>CAAD</t>
    <phoneticPr fontId="1" type="noConversion"/>
  </si>
  <si>
    <t>Construction Equipment</t>
    <phoneticPr fontId="1" type="noConversion"/>
  </si>
  <si>
    <t>Selection of Building Structures</t>
    <phoneticPr fontId="1" type="noConversion"/>
  </si>
  <si>
    <t>Building Structure</t>
    <phoneticPr fontId="1" type="noConversion"/>
  </si>
  <si>
    <t>Environmental Psychology</t>
  </si>
  <si>
    <t>Architecture Regulation</t>
    <phoneticPr fontId="1" type="noConversion"/>
  </si>
  <si>
    <t>Minimum Requirements of Elective Course</t>
    <phoneticPr fontId="1" type="noConversion"/>
  </si>
  <si>
    <t>Sum</t>
    <phoneticPr fontId="1" type="noConversion"/>
  </si>
  <si>
    <t>Professional Elective Course</t>
    <phoneticPr fontId="1" type="noConversion"/>
  </si>
  <si>
    <t>Professional Optional Course</t>
    <phoneticPr fontId="1" type="noConversion"/>
  </si>
  <si>
    <t>Photography</t>
    <phoneticPr fontId="1" type="noConversion"/>
  </si>
  <si>
    <t>Architecture Model</t>
    <phoneticPr fontId="1" type="noConversion"/>
  </si>
  <si>
    <t>Architecture Energy-Saving</t>
    <phoneticPr fontId="1" type="noConversion"/>
  </si>
  <si>
    <t>Modern Western Art History</t>
    <phoneticPr fontId="1" type="noConversion"/>
  </si>
  <si>
    <t>Introduction to Architectural Creation</t>
    <phoneticPr fontId="1" type="noConversion"/>
  </si>
  <si>
    <t>Architectural Aesthetics</t>
    <phoneticPr fontId="1" type="noConversion"/>
  </si>
  <si>
    <t>Architectural Masterpieces Introduction</t>
    <phoneticPr fontId="1" type="noConversion"/>
  </si>
  <si>
    <t>Protection of Ancient Buildings</t>
    <phoneticPr fontId="1" type="noConversion"/>
  </si>
  <si>
    <t>Chinese Classical Gardens</t>
    <phoneticPr fontId="1" type="noConversion"/>
  </si>
  <si>
    <t>Building Scheme</t>
    <phoneticPr fontId="1" type="noConversion"/>
  </si>
  <si>
    <t>Construction and Materials under Architectural Sense - Introduction to Construction</t>
    <phoneticPr fontId="1" type="noConversion"/>
  </si>
  <si>
    <t>Site Design</t>
    <phoneticPr fontId="1" type="noConversion"/>
  </si>
  <si>
    <t>Garden Plants and Application</t>
  </si>
  <si>
    <t>Town Planning and Construction</t>
  </si>
  <si>
    <t>Art Appreciation</t>
  </si>
  <si>
    <t xml:space="preserve">Introduction to Development of Shenyang City and Architectural </t>
    <phoneticPr fontId="1" type="noConversion"/>
  </si>
  <si>
    <t>Architecture Review</t>
    <phoneticPr fontId="1" type="noConversion"/>
  </si>
  <si>
    <t>Chinese Residential</t>
    <phoneticPr fontId="1" type="noConversion"/>
  </si>
  <si>
    <t>Minimum Requirements of Optional Course</t>
    <phoneticPr fontId="1" type="noConversion"/>
  </si>
  <si>
    <t>Arts Type</t>
    <phoneticPr fontId="1" type="noConversion"/>
  </si>
  <si>
    <t>Sport Type</t>
    <phoneticPr fontId="1" type="noConversion"/>
  </si>
  <si>
    <t>Economics. Management. Regulations and others</t>
    <phoneticPr fontId="1" type="noConversion"/>
  </si>
  <si>
    <t>Code</t>
    <phoneticPr fontId="1" type="noConversion"/>
  </si>
  <si>
    <t>：Public Basic Courses</t>
    <phoneticPr fontId="1" type="noConversion"/>
  </si>
  <si>
    <t>：Humanities. Social Sciences.  Economics and Management etc.</t>
    <phoneticPr fontId="1" type="noConversion"/>
  </si>
  <si>
    <t>：Professional Basic Courses</t>
    <phoneticPr fontId="1" type="noConversion"/>
  </si>
  <si>
    <t>：：Professional Courses</t>
    <phoneticPr fontId="1" type="noConversion"/>
  </si>
  <si>
    <t>Hour</t>
    <phoneticPr fontId="1" type="noConversion"/>
  </si>
  <si>
    <r>
      <t>E</t>
    </r>
    <r>
      <rPr>
        <sz val="11"/>
        <rFont val="宋体"/>
        <family val="3"/>
        <charset val="134"/>
      </rPr>
      <t>lective Course</t>
    </r>
    <r>
      <rPr>
        <sz val="11"/>
        <rFont val="宋体"/>
        <family val="3"/>
        <charset val="134"/>
      </rPr>
      <t xml:space="preserve"> 1</t>
    </r>
    <phoneticPr fontId="1" type="noConversion"/>
  </si>
  <si>
    <t>Colledge Optional Course</t>
    <phoneticPr fontId="1" type="noConversion"/>
  </si>
  <si>
    <r>
      <t>L</t>
    </r>
    <r>
      <rPr>
        <sz val="11"/>
        <rFont val="宋体"/>
        <family val="3"/>
        <charset val="134"/>
      </rPr>
      <t>ecture</t>
    </r>
    <phoneticPr fontId="1" type="noConversion"/>
  </si>
  <si>
    <t>Semester total hours</t>
    <phoneticPr fontId="1" type="noConversion"/>
  </si>
  <si>
    <r>
      <t xml:space="preserve">  6</t>
    </r>
    <r>
      <rPr>
        <sz val="10"/>
        <rFont val="黑体"/>
        <family val="3"/>
        <charset val="134"/>
      </rPr>
      <t>、</t>
    </r>
    <r>
      <rPr>
        <sz val="10"/>
        <rFont val="Arial"/>
        <family val="2"/>
      </rPr>
      <t>Practice Teaching Program</t>
    </r>
    <phoneticPr fontId="1" type="noConversion"/>
  </si>
  <si>
    <t>category</t>
    <phoneticPr fontId="1" type="noConversion"/>
  </si>
  <si>
    <t>weeks</t>
    <phoneticPr fontId="1" type="noConversion"/>
  </si>
  <si>
    <t>Week Allocation</t>
    <phoneticPr fontId="1" type="noConversion"/>
  </si>
  <si>
    <t>5th year</t>
    <phoneticPr fontId="1" type="noConversion"/>
  </si>
  <si>
    <t>Practice</t>
    <phoneticPr fontId="1" type="noConversion"/>
  </si>
  <si>
    <t>Education of Enrollment and Graduation</t>
    <phoneticPr fontId="1" type="noConversion"/>
  </si>
  <si>
    <t>Military Training</t>
    <phoneticPr fontId="1" type="noConversion"/>
  </si>
  <si>
    <t>Public Service</t>
    <phoneticPr fontId="1" type="noConversion"/>
  </si>
  <si>
    <t>Political class education</t>
  </si>
  <si>
    <t>Career Guidance</t>
  </si>
  <si>
    <t>Situation and Policy</t>
  </si>
  <si>
    <t>Drawing Week of Architecture Design</t>
    <phoneticPr fontId="1" type="noConversion"/>
  </si>
  <si>
    <t>Drawing Week of Structure Design</t>
    <phoneticPr fontId="1" type="noConversion"/>
  </si>
  <si>
    <t>Drawing Week of Urban Design</t>
    <phoneticPr fontId="1" type="noConversion"/>
  </si>
  <si>
    <t>Training Week of Special Design</t>
    <phoneticPr fontId="1" type="noConversion"/>
  </si>
  <si>
    <t>Art Practice</t>
    <phoneticPr fontId="1" type="noConversion"/>
  </si>
  <si>
    <t>Architecture Sketch Practice</t>
    <phoneticPr fontId="1" type="noConversion"/>
  </si>
  <si>
    <t>Building Cognition Internship</t>
    <phoneticPr fontId="1" type="noConversion"/>
  </si>
  <si>
    <t>Historic buildings Surveying Practice</t>
    <phoneticPr fontId="1" type="noConversion"/>
  </si>
  <si>
    <t>Site Practice and Cognition</t>
    <phoneticPr fontId="1" type="noConversion"/>
  </si>
  <si>
    <t>Graduation Practice</t>
    <phoneticPr fontId="1" type="noConversion"/>
  </si>
  <si>
    <t xml:space="preserve">Institute Internship </t>
    <phoneticPr fontId="1" type="noConversion"/>
  </si>
  <si>
    <t>Graduation Project (Thesis)</t>
  </si>
  <si>
    <t>Toal Graduation Credits</t>
    <phoneticPr fontId="1" type="noConversion"/>
  </si>
  <si>
    <t>Toal Graduation Hours</t>
    <phoneticPr fontId="1" type="noConversion"/>
  </si>
  <si>
    <t>2—6 Decentralized</t>
    <phoneticPr fontId="1" type="noConversion"/>
  </si>
  <si>
    <r>
      <t>3</t>
    </r>
    <r>
      <rPr>
        <sz val="11"/>
        <rFont val="宋体"/>
        <family val="3"/>
        <charset val="134"/>
      </rPr>
      <t>～</t>
    </r>
    <r>
      <rPr>
        <sz val="11"/>
        <rFont val="Times New Roman"/>
        <family val="1"/>
      </rPr>
      <t>8Decentralized</t>
    </r>
    <phoneticPr fontId="1" type="noConversion"/>
  </si>
  <si>
    <r>
      <t>1</t>
    </r>
    <r>
      <rPr>
        <sz val="11"/>
        <rFont val="宋体"/>
        <family val="3"/>
        <charset val="134"/>
      </rPr>
      <t>～</t>
    </r>
    <r>
      <rPr>
        <sz val="11"/>
        <rFont val="Times New Roman"/>
        <family val="1"/>
      </rPr>
      <t>4Decentralized</t>
    </r>
    <phoneticPr fontId="1" type="noConversion"/>
  </si>
  <si>
    <t xml:space="preserve">The Planning Table of Teaching Process </t>
    <phoneticPr fontId="1" type="noConversion"/>
  </si>
  <si>
    <r>
      <t xml:space="preserve">  7</t>
    </r>
    <r>
      <rPr>
        <sz val="10"/>
        <rFont val="黑体"/>
        <family val="3"/>
        <charset val="134"/>
      </rPr>
      <t>、</t>
    </r>
    <r>
      <rPr>
        <sz val="10"/>
        <rFont val="Arial"/>
        <family val="2"/>
      </rPr>
      <t>Plan of Teaching Process</t>
    </r>
    <phoneticPr fontId="1" type="noConversion"/>
  </si>
  <si>
    <t>Semester</t>
    <phoneticPr fontId="1" type="noConversion"/>
  </si>
  <si>
    <t xml:space="preserve">  Holiday</t>
    <phoneticPr fontId="1" type="noConversion"/>
  </si>
  <si>
    <t xml:space="preserve">  Examination Subjects</t>
    <phoneticPr fontId="1" type="noConversion"/>
  </si>
  <si>
    <t>Foreign language、Advanced Mathematics 3、Art foundation A、 Architectural Sketche A, Architectural Design Basis A, Building Graphics</t>
    <phoneticPr fontId="1" type="noConversion"/>
  </si>
  <si>
    <t>Foreign language、Architectural Design Principles、Architectural Design Basis A、Basic Art ColorA、 Architectural Watercolor A、Computer Technology Basis(C language)</t>
    <phoneticPr fontId="1" type="noConversion"/>
  </si>
  <si>
    <r>
      <rPr>
        <sz val="9"/>
        <rFont val="Times New Roman"/>
        <family val="1"/>
      </rPr>
      <t>Foreign language</t>
    </r>
    <r>
      <rPr>
        <sz val="9"/>
        <rFont val="宋体"/>
        <family val="3"/>
        <charset val="134"/>
      </rPr>
      <t>、</t>
    </r>
    <r>
      <rPr>
        <sz val="9"/>
        <rFont val="Times New Roman"/>
        <family val="1"/>
      </rPr>
      <t>Construction Mechanics</t>
    </r>
    <r>
      <rPr>
        <sz val="9"/>
        <rFont val="宋体"/>
        <family val="3"/>
        <charset val="134"/>
      </rPr>
      <t>、</t>
    </r>
    <r>
      <rPr>
        <sz val="9"/>
        <rFont val="Times New Roman"/>
        <family val="1"/>
      </rPr>
      <t>Architecture Design1</t>
    </r>
    <phoneticPr fontId="1" type="noConversion"/>
  </si>
  <si>
    <r>
      <rPr>
        <sz val="9"/>
        <rFont val="Times New Roman"/>
        <family val="1"/>
      </rPr>
      <t>Foreign language</t>
    </r>
    <r>
      <rPr>
        <sz val="9"/>
        <rFont val="宋体"/>
        <family val="3"/>
        <charset val="134"/>
      </rPr>
      <t>、</t>
    </r>
    <r>
      <rPr>
        <sz val="9"/>
        <rFont val="Times New Roman"/>
        <family val="1"/>
      </rPr>
      <t>China Architecture History</t>
    </r>
    <r>
      <rPr>
        <sz val="9"/>
        <rFont val="宋体"/>
        <family val="3"/>
        <charset val="134"/>
      </rPr>
      <t>、</t>
    </r>
    <r>
      <rPr>
        <sz val="9"/>
        <rFont val="Times New Roman"/>
        <family val="1"/>
      </rPr>
      <t>Architecture Design1</t>
    </r>
    <r>
      <rPr>
        <sz val="9"/>
        <rFont val="宋体"/>
        <family val="3"/>
        <charset val="134"/>
      </rPr>
      <t>、</t>
    </r>
    <r>
      <rPr>
        <sz val="9"/>
        <rFont val="Times New Roman"/>
        <family val="1"/>
      </rPr>
      <t>Building Construction</t>
    </r>
    <r>
      <rPr>
        <sz val="9"/>
        <rFont val="宋体"/>
        <family val="3"/>
        <charset val="134"/>
      </rPr>
      <t>1</t>
    </r>
    <phoneticPr fontId="1" type="noConversion"/>
  </si>
  <si>
    <t>Building Structure、Foreign Ancient Architecture History、Architectural Design 2、Building Physics 1 (Thermal)</t>
    <phoneticPr fontId="1" type="noConversion"/>
  </si>
  <si>
    <t>Architectural Design 2、Urban Planning Principles A, Foreign History of Modern Architecture, Building Physics 2 (sound, light)</t>
    <phoneticPr fontId="1" type="noConversion"/>
  </si>
  <si>
    <t xml:space="preserve"> Architectural Design3, Residential Community Planning and Design</t>
    <phoneticPr fontId="1" type="noConversion"/>
  </si>
  <si>
    <t>Building Economy、Architecture Design3、Special Design</t>
    <phoneticPr fontId="1" type="noConversion"/>
  </si>
  <si>
    <t>Architecture Sketch</t>
    <phoneticPr fontId="1" type="noConversion"/>
  </si>
  <si>
    <t>Art Practice</t>
    <phoneticPr fontId="1" type="noConversion"/>
  </si>
  <si>
    <t>Architecture</t>
  </si>
  <si>
    <t xml:space="preserve">Architecture  cognition </t>
    <phoneticPr fontId="1" type="noConversion"/>
  </si>
  <si>
    <t>Architecture</t>
    <phoneticPr fontId="1" type="noConversion"/>
  </si>
  <si>
    <t>History Survey</t>
    <phoneticPr fontId="1" type="noConversion"/>
  </si>
  <si>
    <t>Structure</t>
    <phoneticPr fontId="1" type="noConversion"/>
  </si>
  <si>
    <t>SitePractice</t>
    <phoneticPr fontId="1" type="noConversion"/>
  </si>
  <si>
    <t>Planning</t>
    <phoneticPr fontId="1" type="noConversion"/>
  </si>
  <si>
    <t>Special Topic</t>
    <phoneticPr fontId="1" type="noConversion"/>
  </si>
  <si>
    <t>Institute Internship</t>
    <phoneticPr fontId="1" type="noConversion"/>
  </si>
  <si>
    <t>Graduation Project</t>
  </si>
  <si>
    <t>Graduation Project</t>
    <phoneticPr fontId="1" type="noConversion"/>
  </si>
  <si>
    <t>Final Presentation</t>
    <phoneticPr fontId="1" type="noConversion"/>
  </si>
  <si>
    <t xml:space="preserve">Education of Enrollment、Graduation </t>
    <phoneticPr fontId="1" type="noConversion"/>
  </si>
  <si>
    <t>Military Training</t>
    <phoneticPr fontId="1" type="noConversion"/>
  </si>
  <si>
    <t>Examination</t>
    <phoneticPr fontId="1" type="noConversion"/>
  </si>
  <si>
    <t>Production Practice</t>
    <phoneticPr fontId="1" type="noConversion"/>
  </si>
  <si>
    <t>Course Design</t>
    <phoneticPr fontId="1" type="noConversion"/>
  </si>
  <si>
    <t>Graduation Internship</t>
    <phoneticPr fontId="1" type="noConversion"/>
  </si>
  <si>
    <t>Code：</t>
    <phoneticPr fontId="1" type="noConversion"/>
  </si>
  <si>
    <t>Holiday</t>
    <phoneticPr fontId="1" type="noConversion"/>
  </si>
  <si>
    <t>Flexibility</t>
    <phoneticPr fontId="1" type="noConversion"/>
  </si>
  <si>
    <r>
      <t>The training objective is to cultivate innovative talents with solid foundation, broad knowledge, and high quality and ability. The graduates should master the basic theory</t>
    </r>
    <r>
      <rPr>
        <sz val="9"/>
        <rFont val="宋体"/>
        <family val="3"/>
        <charset val="134"/>
      </rPr>
      <t>、</t>
    </r>
    <r>
      <rPr>
        <sz val="9"/>
        <rFont val="Arial"/>
        <family val="2"/>
      </rPr>
      <t>knowledge and design methods  of architecture disciplines</t>
    </r>
    <r>
      <rPr>
        <sz val="9"/>
        <rFont val="宋体"/>
        <family val="3"/>
        <charset val="134"/>
      </rPr>
      <t>，</t>
    </r>
    <r>
      <rPr>
        <sz val="9"/>
        <rFont val="Arial"/>
        <family val="2"/>
      </rPr>
      <t>get basic architect training</t>
    </r>
    <r>
      <rPr>
        <sz val="9"/>
        <rFont val="宋体"/>
        <family val="3"/>
        <charset val="134"/>
      </rPr>
      <t>，</t>
    </r>
    <r>
      <rPr>
        <sz val="9"/>
        <rFont val="Arial"/>
        <family val="2"/>
      </rPr>
      <t>and have basic design capabilities and preliminary research capabilities. After graduation, students can be engaged in architectural design</t>
    </r>
    <r>
      <rPr>
        <sz val="9"/>
        <rFont val="宋体"/>
        <family val="3"/>
        <charset val="134"/>
      </rPr>
      <t>、</t>
    </r>
    <r>
      <rPr>
        <sz val="9"/>
        <rFont val="Arial"/>
        <family val="2"/>
      </rPr>
      <t>urban design</t>
    </r>
    <r>
      <rPr>
        <sz val="9"/>
        <rFont val="宋体"/>
        <family val="3"/>
        <charset val="134"/>
      </rPr>
      <t>、</t>
    </r>
    <r>
      <rPr>
        <sz val="9"/>
        <rFont val="Arial"/>
        <family val="2"/>
      </rPr>
      <t xml:space="preserve"> interior design and related construction management</t>
    </r>
    <r>
      <rPr>
        <sz val="9"/>
        <rFont val="宋体"/>
        <family val="3"/>
        <charset val="134"/>
      </rPr>
      <t>、</t>
    </r>
    <r>
      <rPr>
        <sz val="9"/>
        <rFont val="Arial"/>
        <family val="2"/>
      </rPr>
      <t>architecture research and teaching work.</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</si>
</sst>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_);[Red]\(0.0\)"/>
    <numFmt numFmtId="178" formatCode="0_ "/>
    <numFmt numFmtId="179" formatCode="0_);[Red]\(0\)"/>
  </numFmts>
  <fonts count="29">
    <font>
      <sz val="12"/>
      <name val="宋体"/>
      <charset val="134"/>
    </font>
    <font>
      <sz val="9"/>
      <name val="宋体"/>
      <family val="3"/>
      <charset val="134"/>
    </font>
    <font>
      <sz val="10"/>
      <name val="宋体"/>
      <family val="3"/>
      <charset val="134"/>
    </font>
    <font>
      <sz val="12"/>
      <name val="宋体"/>
      <family val="3"/>
      <charset val="134"/>
    </font>
    <font>
      <sz val="11"/>
      <name val="Times New Roman"/>
      <family val="1"/>
    </font>
    <font>
      <sz val="9"/>
      <name val="宋体"/>
      <family val="3"/>
      <charset val="134"/>
    </font>
    <font>
      <sz val="11"/>
      <name val="宋体"/>
      <family val="3"/>
      <charset val="134"/>
    </font>
    <font>
      <sz val="10"/>
      <name val="宋体"/>
      <family val="3"/>
      <charset val="134"/>
    </font>
    <font>
      <sz val="11"/>
      <name val="宋体"/>
      <family val="3"/>
      <charset val="134"/>
    </font>
    <font>
      <sz val="11"/>
      <name val="Arial"/>
      <family val="2"/>
    </font>
    <font>
      <sz val="10"/>
      <name val="Arial"/>
      <family val="2"/>
    </font>
    <font>
      <sz val="10"/>
      <name val="黑体"/>
      <family val="3"/>
      <charset val="134"/>
    </font>
    <font>
      <sz val="10"/>
      <color indexed="10"/>
      <name val="宋体"/>
      <family val="3"/>
      <charset val="134"/>
    </font>
    <font>
      <sz val="11"/>
      <name val="宋体"/>
      <family val="3"/>
      <charset val="134"/>
      <scheme val="minor"/>
    </font>
    <font>
      <sz val="9"/>
      <name val="宋体"/>
      <family val="3"/>
      <charset val="134"/>
    </font>
    <font>
      <sz val="10"/>
      <name val="宋体"/>
      <family val="3"/>
      <charset val="134"/>
    </font>
    <font>
      <sz val="11"/>
      <name val="宋体"/>
      <family val="3"/>
      <charset val="134"/>
    </font>
    <font>
      <b/>
      <sz val="10"/>
      <name val="宋体"/>
      <family val="3"/>
      <charset val="134"/>
    </font>
    <font>
      <b/>
      <sz val="16"/>
      <name val="华文中宋"/>
      <family val="3"/>
      <charset val="134"/>
    </font>
    <font>
      <sz val="10"/>
      <name val="Times New Roman"/>
      <family val="1"/>
    </font>
    <font>
      <sz val="9"/>
      <name val="Times New Roman"/>
      <family val="1"/>
    </font>
    <font>
      <b/>
      <sz val="11"/>
      <name val="Times New Roman"/>
      <family val="1"/>
    </font>
    <font>
      <sz val="9"/>
      <name val="Arial"/>
      <family val="2"/>
    </font>
    <font>
      <sz val="12"/>
      <name val="Arial"/>
      <family val="2"/>
    </font>
    <font>
      <b/>
      <sz val="20"/>
      <color theme="1"/>
      <name val="华文中宋"/>
      <family val="3"/>
      <charset val="134"/>
    </font>
    <font>
      <sz val="9"/>
      <name val="黑体"/>
      <family val="3"/>
      <charset val="134"/>
    </font>
    <font>
      <sz val="8"/>
      <name val="Arial"/>
      <family val="2"/>
    </font>
    <font>
      <sz val="8"/>
      <name val="宋体"/>
      <family val="3"/>
      <charset val="134"/>
    </font>
    <font>
      <sz val="8"/>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bottom style="medium">
        <color indexed="64"/>
      </bottom>
      <diagonal/>
    </border>
    <border>
      <left/>
      <right/>
      <top/>
      <bottom style="double">
        <color indexed="64"/>
      </bottom>
      <diagonal/>
    </border>
    <border>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diagonal/>
    </border>
    <border>
      <left/>
      <right/>
      <top/>
      <bottom style="thin">
        <color indexed="64"/>
      </bottom>
      <diagonal/>
    </border>
    <border>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thin">
        <color indexed="64"/>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ouble">
        <color indexed="64"/>
      </left>
      <right style="dashed">
        <color indexed="64"/>
      </right>
      <top/>
      <bottom style="medium">
        <color indexed="64"/>
      </bottom>
      <diagonal/>
    </border>
    <border>
      <left/>
      <right style="dashed">
        <color indexed="64"/>
      </right>
      <top/>
      <bottom style="medium">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dashed">
        <color indexed="64"/>
      </left>
      <right style="medium">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otted">
        <color indexed="64"/>
      </bottom>
      <diagonal/>
    </border>
    <border>
      <left style="thin">
        <color indexed="64"/>
      </left>
      <right style="dashed">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ashed">
        <color indexed="64"/>
      </left>
      <right style="medium">
        <color indexed="64"/>
      </right>
      <top style="dashed">
        <color indexed="64"/>
      </top>
      <bottom style="double">
        <color indexed="64"/>
      </bottom>
      <diagonal/>
    </border>
    <border>
      <left style="dotted">
        <color indexed="64"/>
      </left>
      <right style="dashed">
        <color indexed="64"/>
      </right>
      <top style="dashed">
        <color indexed="64"/>
      </top>
      <bottom style="double">
        <color indexed="64"/>
      </bottom>
      <diagonal/>
    </border>
    <border>
      <left style="dotted">
        <color indexed="64"/>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medium">
        <color indexed="64"/>
      </left>
      <right style="medium">
        <color indexed="64"/>
      </right>
      <top/>
      <bottom style="double">
        <color indexed="64"/>
      </bottom>
      <diagonal/>
    </border>
    <border>
      <left style="dashed">
        <color indexed="64"/>
      </left>
      <right style="medium">
        <color indexed="64"/>
      </right>
      <top style="medium">
        <color indexed="64"/>
      </top>
      <bottom style="dashed">
        <color indexed="64"/>
      </bottom>
      <diagonal/>
    </border>
    <border>
      <left style="dotted">
        <color indexed="64"/>
      </left>
      <right style="dashed">
        <color indexed="64"/>
      </right>
      <top style="medium">
        <color indexed="64"/>
      </top>
      <bottom style="dashed">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ashed">
        <color indexed="64"/>
      </left>
      <right style="medium">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right style="dashed">
        <color indexed="64"/>
      </right>
      <top style="double">
        <color indexed="64"/>
      </top>
      <bottom style="dashed">
        <color indexed="64"/>
      </bottom>
      <diagonal/>
    </border>
    <border>
      <left style="medium">
        <color indexed="64"/>
      </left>
      <right style="medium">
        <color indexed="64"/>
      </right>
      <top style="double">
        <color indexed="64"/>
      </top>
      <bottom/>
      <diagonal/>
    </border>
    <border>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dashed">
        <color indexed="64"/>
      </left>
      <right style="dashed">
        <color indexed="64"/>
      </right>
      <top style="dashed">
        <color indexed="64"/>
      </top>
      <bottom/>
      <diagonal/>
    </border>
    <border>
      <left/>
      <right style="dashed">
        <color indexed="64"/>
      </right>
      <top style="dashed">
        <color indexed="64"/>
      </top>
      <bottom/>
      <diagonal/>
    </border>
    <border>
      <left style="dashed">
        <color indexed="64"/>
      </left>
      <right/>
      <top style="double">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style="dashed">
        <color indexed="64"/>
      </top>
      <bottom/>
      <diagonal/>
    </border>
    <border>
      <left/>
      <right style="medium">
        <color indexed="64"/>
      </right>
      <top style="dashed">
        <color indexed="64"/>
      </top>
      <bottom style="double">
        <color indexed="64"/>
      </bottom>
      <diagonal/>
    </border>
    <border>
      <left style="dashed">
        <color indexed="64"/>
      </left>
      <right/>
      <top style="thin">
        <color indexed="64"/>
      </top>
      <bottom style="medium">
        <color indexed="64"/>
      </bottom>
      <diagonal/>
    </border>
    <border>
      <left style="dashed">
        <color indexed="64"/>
      </left>
      <right style="dashed">
        <color indexed="64"/>
      </right>
      <top/>
      <bottom/>
      <diagonal/>
    </border>
    <border>
      <left/>
      <right/>
      <top style="dashed">
        <color indexed="64"/>
      </top>
      <bottom style="double">
        <color indexed="64"/>
      </bottom>
      <diagonal/>
    </border>
    <border>
      <left/>
      <right style="medium">
        <color indexed="64"/>
      </right>
      <top style="dashed">
        <color indexed="64"/>
      </top>
      <bottom style="medium">
        <color indexed="64"/>
      </bottom>
      <diagonal/>
    </border>
    <border>
      <left style="hair">
        <color indexed="64"/>
      </left>
      <right style="medium">
        <color indexed="64"/>
      </right>
      <top style="double">
        <color indexed="64"/>
      </top>
      <bottom style="dashed">
        <color indexed="64"/>
      </bottom>
      <diagonal/>
    </border>
    <border>
      <left style="dashed">
        <color indexed="64"/>
      </left>
      <right style="hair">
        <color indexed="64"/>
      </right>
      <top style="double">
        <color indexed="64"/>
      </top>
      <bottom style="dashed">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9" fontId="3" fillId="0" borderId="0" applyFont="0" applyFill="0" applyBorder="0" applyAlignment="0" applyProtection="0">
      <alignment vertical="center"/>
    </xf>
    <xf numFmtId="0" fontId="3" fillId="0" borderId="0"/>
  </cellStyleXfs>
  <cellXfs count="804">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Alignment="1">
      <alignment vertical="center"/>
    </xf>
    <xf numFmtId="49" fontId="10" fillId="0" borderId="3" xfId="0" applyNumberFormat="1"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49" fontId="10" fillId="0" borderId="0" xfId="0" applyNumberFormat="1"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177" fontId="10" fillId="0" borderId="0" xfId="0" applyNumberFormat="1" applyFont="1" applyAlignment="1">
      <alignment vertical="center"/>
    </xf>
    <xf numFmtId="177" fontId="10" fillId="0" borderId="0" xfId="0" applyNumberFormat="1" applyFont="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3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0" xfId="0" applyFont="1" applyBorder="1" applyAlignment="1">
      <alignment horizontal="center" vertical="center" wrapText="1"/>
    </xf>
    <xf numFmtId="0" fontId="4" fillId="0" borderId="57" xfId="0" applyFont="1" applyBorder="1" applyAlignment="1">
      <alignment horizontal="center" vertical="center"/>
    </xf>
    <xf numFmtId="0" fontId="4" fillId="0" borderId="38" xfId="0" applyFont="1" applyBorder="1" applyAlignment="1">
      <alignment horizontal="center" vertical="center" wrapText="1"/>
    </xf>
    <xf numFmtId="0" fontId="4" fillId="0" borderId="55" xfId="0" applyFont="1" applyFill="1" applyBorder="1" applyAlignment="1">
      <alignment horizontal="center" vertical="center" wrapText="1"/>
    </xf>
    <xf numFmtId="0" fontId="4" fillId="0" borderId="13" xfId="0" applyFont="1" applyFill="1" applyBorder="1" applyAlignment="1">
      <alignment horizontal="center" vertical="center" wrapText="1"/>
    </xf>
    <xf numFmtId="1" fontId="4" fillId="0" borderId="56" xfId="0" applyNumberFormat="1" applyFont="1" applyBorder="1" applyAlignment="1">
      <alignment horizontal="center" vertical="center"/>
    </xf>
    <xf numFmtId="0" fontId="4" fillId="0" borderId="45"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0" xfId="0" applyFont="1" applyAlignment="1">
      <alignment horizontal="right" vertical="center"/>
    </xf>
    <xf numFmtId="0" fontId="15" fillId="0" borderId="0" xfId="0" applyFont="1" applyAlignment="1">
      <alignment horizontal="center" vertical="center"/>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1" fontId="4" fillId="0" borderId="41" xfId="0" applyNumberFormat="1" applyFont="1" applyBorder="1" applyAlignment="1">
      <alignment horizontal="center" vertical="center"/>
    </xf>
    <xf numFmtId="0" fontId="4" fillId="0" borderId="2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4" fillId="0" borderId="37"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75" xfId="0" applyFont="1" applyFill="1" applyBorder="1" applyAlignment="1">
      <alignment horizontal="center" vertical="center"/>
    </xf>
    <xf numFmtId="178" fontId="4" fillId="0" borderId="76"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Fill="1" applyBorder="1" applyAlignment="1">
      <alignment horizontal="center" vertical="center" wrapText="1"/>
    </xf>
    <xf numFmtId="177" fontId="4" fillId="0" borderId="73" xfId="0" applyNumberFormat="1" applyFont="1" applyFill="1" applyBorder="1" applyAlignment="1">
      <alignment horizontal="center" vertical="center"/>
    </xf>
    <xf numFmtId="178" fontId="4" fillId="0" borderId="8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178" fontId="4" fillId="0" borderId="87" xfId="0" applyNumberFormat="1" applyFont="1" applyFill="1" applyBorder="1" applyAlignment="1">
      <alignment horizontal="center" vertical="center"/>
    </xf>
    <xf numFmtId="178" fontId="4" fillId="0" borderId="88" xfId="0" applyNumberFormat="1" applyFont="1" applyFill="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0"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60"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91" xfId="0" applyFont="1" applyBorder="1" applyAlignment="1">
      <alignment horizontal="center"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4" fillId="0" borderId="75" xfId="0" applyFont="1" applyBorder="1" applyAlignment="1">
      <alignment horizontal="center" vertical="center"/>
    </xf>
    <xf numFmtId="0" fontId="4" fillId="0" borderId="79" xfId="0" applyFont="1" applyBorder="1" applyAlignment="1">
      <alignment horizontal="center" vertical="center"/>
    </xf>
    <xf numFmtId="0" fontId="4" fillId="0" borderId="74" xfId="0" applyFont="1" applyBorder="1" applyAlignment="1">
      <alignment horizontal="center" vertical="center"/>
    </xf>
    <xf numFmtId="0" fontId="4" fillId="0" borderId="76" xfId="0" applyFont="1" applyBorder="1" applyAlignment="1">
      <alignment horizontal="center" vertical="center"/>
    </xf>
    <xf numFmtId="0" fontId="4" fillId="0" borderId="8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10" fontId="10" fillId="0" borderId="0" xfId="2" applyNumberFormat="1" applyFont="1" applyAlignment="1">
      <alignment vertical="center"/>
    </xf>
    <xf numFmtId="0" fontId="17" fillId="0" borderId="0" xfId="0" applyFont="1" applyAlignment="1">
      <alignment horizontal="center" vertical="center" wrapText="1"/>
    </xf>
    <xf numFmtId="0" fontId="6" fillId="0" borderId="18" xfId="0" applyFont="1" applyBorder="1" applyAlignment="1">
      <alignment horizontal="center" vertical="center"/>
    </xf>
    <xf numFmtId="49" fontId="4" fillId="0" borderId="13" xfId="0" applyNumberFormat="1" applyFont="1" applyFill="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4" fillId="0" borderId="97" xfId="0" applyFont="1" applyFill="1" applyBorder="1" applyAlignment="1">
      <alignment horizontal="center" vertical="center" wrapText="1"/>
    </xf>
    <xf numFmtId="0" fontId="4" fillId="0" borderId="98"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177" fontId="10" fillId="0" borderId="0" xfId="0" applyNumberFormat="1" applyFont="1" applyAlignment="1">
      <alignment vertical="center"/>
    </xf>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9" fillId="0" borderId="55" xfId="0" applyFont="1" applyBorder="1" applyAlignment="1">
      <alignment horizontal="center" vertical="center"/>
    </xf>
    <xf numFmtId="0" fontId="6" fillId="0" borderId="55" xfId="0" applyFont="1" applyBorder="1" applyAlignment="1">
      <alignment vertical="center"/>
    </xf>
    <xf numFmtId="0" fontId="6" fillId="0" borderId="12" xfId="0" applyFont="1" applyBorder="1" applyAlignment="1">
      <alignment vertical="center"/>
    </xf>
    <xf numFmtId="0" fontId="6" fillId="0" borderId="20" xfId="0" applyFont="1" applyBorder="1" applyAlignment="1">
      <alignment vertical="center"/>
    </xf>
    <xf numFmtId="0" fontId="6" fillId="0" borderId="13" xfId="0" applyFont="1" applyBorder="1" applyAlignment="1">
      <alignment vertical="center"/>
    </xf>
    <xf numFmtId="0" fontId="6" fillId="0" borderId="22" xfId="0" applyFont="1" applyBorder="1" applyAlignment="1">
      <alignment vertical="center"/>
    </xf>
    <xf numFmtId="0" fontId="6" fillId="0" borderId="21" xfId="0" applyFont="1" applyBorder="1" applyAlignment="1">
      <alignment vertical="center"/>
    </xf>
    <xf numFmtId="0" fontId="6" fillId="0" borderId="11" xfId="0" applyFont="1" applyBorder="1" applyAlignment="1">
      <alignment vertical="center"/>
    </xf>
    <xf numFmtId="0" fontId="9" fillId="0" borderId="1" xfId="0" applyFont="1" applyBorder="1" applyAlignment="1">
      <alignment horizontal="center" vertical="center"/>
    </xf>
    <xf numFmtId="0" fontId="6" fillId="0" borderId="1" xfId="0"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9" fillId="0" borderId="49" xfId="0" applyFont="1" applyBorder="1" applyAlignment="1">
      <alignment horizontal="center" vertical="center"/>
    </xf>
    <xf numFmtId="0" fontId="4" fillId="0" borderId="49" xfId="0" applyFont="1" applyBorder="1" applyAlignment="1">
      <alignment horizontal="center" vertical="center"/>
    </xf>
    <xf numFmtId="0" fontId="6" fillId="0" borderId="15"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16" fillId="0" borderId="0" xfId="0" applyFont="1" applyAlignment="1">
      <alignment vertical="center"/>
    </xf>
    <xf numFmtId="0" fontId="6" fillId="0" borderId="0" xfId="0" applyFont="1" applyAlignment="1">
      <alignment horizontal="center" vertical="center"/>
    </xf>
    <xf numFmtId="179" fontId="10" fillId="0" borderId="1" xfId="0" applyNumberFormat="1" applyFont="1" applyBorder="1" applyAlignment="1">
      <alignment horizontal="center" vertical="center" wrapText="1"/>
    </xf>
    <xf numFmtId="177" fontId="10" fillId="0" borderId="13" xfId="0" applyNumberFormat="1" applyFont="1" applyBorder="1" applyAlignment="1">
      <alignment horizontal="center" vertical="center"/>
    </xf>
    <xf numFmtId="179" fontId="10" fillId="0" borderId="57" xfId="0" applyNumberFormat="1" applyFont="1" applyBorder="1" applyAlignment="1">
      <alignment horizontal="center" vertical="center" wrapText="1"/>
    </xf>
    <xf numFmtId="177" fontId="2" fillId="0" borderId="49" xfId="0" applyNumberFormat="1" applyFont="1" applyBorder="1" applyAlignment="1">
      <alignment horizontal="center" vertical="center"/>
    </xf>
    <xf numFmtId="179" fontId="10" fillId="0" borderId="56" xfId="0" applyNumberFormat="1" applyFont="1" applyBorder="1" applyAlignment="1">
      <alignment horizontal="center" vertical="center" wrapText="1"/>
    </xf>
    <xf numFmtId="10" fontId="10" fillId="0" borderId="56" xfId="0" applyNumberFormat="1" applyFont="1" applyBorder="1" applyAlignment="1">
      <alignment horizontal="center" vertical="center"/>
    </xf>
    <xf numFmtId="176" fontId="10" fillId="0" borderId="45" xfId="0" applyNumberFormat="1" applyFont="1" applyBorder="1" applyAlignment="1">
      <alignment horizontal="center" vertical="center" wrapText="1"/>
    </xf>
    <xf numFmtId="179" fontId="10" fillId="0" borderId="55" xfId="0" applyNumberFormat="1" applyFont="1" applyBorder="1" applyAlignment="1">
      <alignment horizontal="center" vertical="center" wrapText="1"/>
    </xf>
    <xf numFmtId="10" fontId="10" fillId="0" borderId="55" xfId="0" applyNumberFormat="1" applyFont="1" applyBorder="1" applyAlignment="1">
      <alignment horizontal="center" vertical="center"/>
    </xf>
    <xf numFmtId="177" fontId="10" fillId="0" borderId="13" xfId="0" applyNumberFormat="1" applyFont="1" applyBorder="1" applyAlignment="1">
      <alignment horizontal="center" vertical="center" wrapText="1"/>
    </xf>
    <xf numFmtId="177" fontId="10" fillId="0" borderId="22" xfId="0" applyNumberFormat="1" applyFont="1" applyBorder="1" applyAlignment="1">
      <alignment horizontal="center" vertical="center"/>
    </xf>
    <xf numFmtId="179" fontId="10" fillId="0" borderId="20" xfId="0" applyNumberFormat="1" applyFont="1" applyBorder="1" applyAlignment="1">
      <alignment horizontal="center" vertical="center" wrapText="1"/>
    </xf>
    <xf numFmtId="179" fontId="10" fillId="0" borderId="25" xfId="0" applyNumberFormat="1" applyFont="1" applyBorder="1" applyAlignment="1">
      <alignment horizontal="center" vertical="center" wrapText="1"/>
    </xf>
    <xf numFmtId="179" fontId="10" fillId="0" borderId="33" xfId="0" applyNumberFormat="1" applyFont="1" applyBorder="1" applyAlignment="1">
      <alignment horizontal="center" vertical="center" wrapText="1"/>
    </xf>
    <xf numFmtId="179" fontId="10" fillId="0" borderId="40" xfId="0" applyNumberFormat="1" applyFont="1" applyBorder="1" applyAlignment="1">
      <alignment horizontal="center" vertical="center" wrapText="1"/>
    </xf>
    <xf numFmtId="177" fontId="10" fillId="0" borderId="45" xfId="0" applyNumberFormat="1" applyFont="1" applyBorder="1" applyAlignment="1">
      <alignment horizontal="center" vertical="center" wrapText="1"/>
    </xf>
    <xf numFmtId="177" fontId="2" fillId="0" borderId="15" xfId="0" applyNumberFormat="1" applyFont="1" applyBorder="1" applyAlignment="1">
      <alignment horizontal="center" vertical="center"/>
    </xf>
    <xf numFmtId="177" fontId="10" fillId="0" borderId="12" xfId="0" applyNumberFormat="1" applyFont="1" applyBorder="1" applyAlignment="1">
      <alignment horizontal="center" vertical="center" wrapText="1"/>
    </xf>
    <xf numFmtId="177" fontId="10" fillId="0" borderId="26" xfId="0" applyNumberFormat="1" applyFont="1" applyBorder="1" applyAlignment="1">
      <alignment horizontal="center" vertical="center" wrapText="1"/>
    </xf>
    <xf numFmtId="177" fontId="10" fillId="0" borderId="34" xfId="0" applyNumberFormat="1" applyFont="1" applyBorder="1" applyAlignment="1">
      <alignment horizontal="center" vertical="center" wrapText="1"/>
    </xf>
    <xf numFmtId="177" fontId="10" fillId="0" borderId="41" xfId="0" applyNumberFormat="1" applyFont="1" applyBorder="1" applyAlignment="1">
      <alignment horizontal="center" vertical="center" wrapText="1"/>
    </xf>
    <xf numFmtId="179" fontId="10" fillId="0" borderId="22"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177" fontId="2" fillId="0" borderId="16" xfId="0" applyNumberFormat="1" applyFont="1" applyBorder="1" applyAlignment="1">
      <alignment horizontal="center" vertical="center" wrapText="1"/>
    </xf>
    <xf numFmtId="179" fontId="10" fillId="0" borderId="21" xfId="0" applyNumberFormat="1" applyFont="1" applyBorder="1" applyAlignment="1">
      <alignment horizontal="center" vertical="center" wrapText="1"/>
    </xf>
    <xf numFmtId="179" fontId="10" fillId="0" borderId="27" xfId="0" applyNumberFormat="1" applyFont="1" applyBorder="1" applyAlignment="1">
      <alignment horizontal="center" vertical="center" wrapText="1"/>
    </xf>
    <xf numFmtId="177" fontId="10" fillId="0" borderId="28" xfId="0" applyNumberFormat="1" applyFont="1" applyBorder="1" applyAlignment="1">
      <alignment horizontal="center" vertical="center"/>
    </xf>
    <xf numFmtId="179" fontId="10" fillId="0" borderId="35" xfId="0" applyNumberFormat="1" applyFont="1" applyBorder="1" applyAlignment="1">
      <alignment horizontal="center" vertical="center" wrapText="1"/>
    </xf>
    <xf numFmtId="177" fontId="10" fillId="0" borderId="36" xfId="0" applyNumberFormat="1" applyFont="1" applyBorder="1" applyAlignment="1">
      <alignment horizontal="center" vertical="center"/>
    </xf>
    <xf numFmtId="179" fontId="10" fillId="0" borderId="42" xfId="0" applyNumberFormat="1" applyFont="1" applyBorder="1" applyAlignment="1">
      <alignment horizontal="center" vertical="center" wrapText="1"/>
    </xf>
    <xf numFmtId="177" fontId="10" fillId="0" borderId="43" xfId="0" applyNumberFormat="1" applyFont="1" applyBorder="1" applyAlignment="1">
      <alignment horizontal="center" vertical="center" wrapText="1"/>
    </xf>
    <xf numFmtId="0" fontId="2" fillId="0" borderId="0" xfId="0" applyFont="1" applyAlignment="1">
      <alignment horizontal="center" vertical="center" wrapText="1"/>
    </xf>
    <xf numFmtId="49" fontId="2" fillId="0" borderId="1"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9" fillId="0" borderId="29" xfId="0" applyFont="1" applyFill="1" applyBorder="1" applyAlignment="1">
      <alignment horizontal="center" vertical="center"/>
    </xf>
    <xf numFmtId="0" fontId="6" fillId="0" borderId="1" xfId="0" applyFont="1" applyFill="1" applyBorder="1" applyAlignment="1">
      <alignment horizontal="center" vertical="center"/>
    </xf>
    <xf numFmtId="49" fontId="0" fillId="0" borderId="0" xfId="0" applyNumberFormat="1" applyAlignment="1">
      <alignment vertical="center"/>
    </xf>
    <xf numFmtId="0" fontId="6" fillId="0" borderId="0" xfId="0" applyFont="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30" xfId="0" quotePrefix="1"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8" xfId="0" quotePrefix="1" applyNumberFormat="1"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2" fillId="0" borderId="0" xfId="0" applyFont="1" applyAlignment="1">
      <alignment horizontal="center" vertical="center"/>
    </xf>
    <xf numFmtId="177" fontId="10" fillId="0" borderId="11" xfId="0" applyNumberFormat="1" applyFont="1" applyBorder="1" applyAlignment="1">
      <alignment horizontal="center" vertical="center"/>
    </xf>
    <xf numFmtId="10" fontId="10" fillId="0" borderId="1" xfId="0" applyNumberFormat="1" applyFont="1" applyBorder="1" applyAlignment="1">
      <alignment horizontal="center" vertical="center"/>
    </xf>
    <xf numFmtId="10" fontId="10" fillId="0" borderId="57" xfId="0" applyNumberFormat="1" applyFont="1" applyBorder="1" applyAlignment="1">
      <alignment horizontal="center" vertical="center"/>
    </xf>
    <xf numFmtId="177" fontId="10" fillId="0" borderId="30" xfId="0" applyNumberFormat="1" applyFont="1" applyBorder="1" applyAlignment="1">
      <alignment horizontal="center" vertical="center" wrapText="1"/>
    </xf>
    <xf numFmtId="177" fontId="10" fillId="0" borderId="38"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5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86" xfId="0" applyFont="1" applyBorder="1" applyAlignment="1">
      <alignment horizontal="center" vertical="center" wrapText="1"/>
    </xf>
    <xf numFmtId="1" fontId="4" fillId="0" borderId="42" xfId="0" applyNumberFormat="1" applyFont="1" applyBorder="1" applyAlignment="1">
      <alignment horizontal="center" vertical="center"/>
    </xf>
    <xf numFmtId="1" fontId="4" fillId="0" borderId="43"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51" xfId="0" applyFont="1" applyFill="1" applyBorder="1" applyAlignment="1">
      <alignment horizontal="center" vertical="center"/>
    </xf>
    <xf numFmtId="0" fontId="4" fillId="0" borderId="70" xfId="0"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177" fontId="4" fillId="0" borderId="116" xfId="0" applyNumberFormat="1" applyFont="1" applyFill="1" applyBorder="1" applyAlignment="1">
      <alignment horizontal="center" vertical="center"/>
    </xf>
    <xf numFmtId="0" fontId="4" fillId="0" borderId="11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11" xfId="0" applyFont="1" applyFill="1" applyBorder="1" applyAlignment="1">
      <alignment horizontal="center" vertical="center"/>
    </xf>
    <xf numFmtId="0" fontId="6" fillId="0" borderId="120" xfId="0" applyFont="1" applyFill="1" applyBorder="1" applyAlignment="1">
      <alignment horizontal="left" vertical="center"/>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120" xfId="0" applyFont="1" applyFill="1" applyBorder="1" applyAlignment="1">
      <alignment vertical="center"/>
    </xf>
    <xf numFmtId="0" fontId="4" fillId="0" borderId="108" xfId="0" applyFont="1" applyBorder="1" applyAlignment="1">
      <alignment horizontal="center" vertical="center"/>
    </xf>
    <xf numFmtId="0" fontId="21" fillId="0" borderId="29"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4" fillId="0" borderId="91" xfId="0" applyFont="1" applyFill="1" applyBorder="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86" xfId="0" applyFont="1" applyBorder="1" applyAlignment="1">
      <alignment horizontal="center" vertical="center" wrapText="1"/>
    </xf>
    <xf numFmtId="0" fontId="4" fillId="0" borderId="112" xfId="0" applyFont="1" applyFill="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24" xfId="0" applyFont="1" applyFill="1" applyBorder="1" applyAlignment="1">
      <alignment horizontal="center" vertical="center"/>
    </xf>
    <xf numFmtId="179" fontId="4" fillId="0" borderId="53" xfId="0" applyNumberFormat="1" applyFont="1" applyFill="1" applyBorder="1" applyAlignment="1">
      <alignment horizontal="center" vertical="center"/>
    </xf>
    <xf numFmtId="179" fontId="4" fillId="0" borderId="106" xfId="0" applyNumberFormat="1" applyFont="1" applyFill="1" applyBorder="1" applyAlignment="1">
      <alignment horizontal="center" vertical="center"/>
    </xf>
    <xf numFmtId="0" fontId="4" fillId="0" borderId="112" xfId="0" applyFont="1" applyFill="1" applyBorder="1" applyAlignment="1">
      <alignment horizontal="center" vertical="center" wrapText="1"/>
    </xf>
    <xf numFmtId="49" fontId="4" fillId="0" borderId="27"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92" xfId="0" applyNumberFormat="1" applyFont="1" applyFill="1" applyBorder="1" applyAlignment="1">
      <alignment horizontal="center" vertical="center"/>
    </xf>
    <xf numFmtId="49" fontId="4" fillId="0" borderId="91"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6" fillId="0" borderId="130" xfId="0" applyFont="1" applyBorder="1" applyAlignment="1">
      <alignment vertical="center"/>
    </xf>
    <xf numFmtId="0" fontId="6" fillId="0" borderId="72" xfId="0" applyFont="1" applyBorder="1" applyAlignment="1">
      <alignment vertical="center"/>
    </xf>
    <xf numFmtId="0" fontId="6" fillId="0" borderId="119" xfId="0" applyFont="1" applyBorder="1" applyAlignment="1">
      <alignment vertical="center"/>
    </xf>
    <xf numFmtId="0" fontId="6" fillId="0" borderId="55"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26" xfId="0" applyFont="1" applyFill="1" applyBorder="1" applyAlignment="1">
      <alignment horizontal="left" vertical="center"/>
    </xf>
    <xf numFmtId="0" fontId="6" fillId="0" borderId="72" xfId="0" applyFont="1" applyFill="1" applyBorder="1" applyAlignment="1">
      <alignment horizontal="center" vertical="center"/>
    </xf>
    <xf numFmtId="0" fontId="6" fillId="0" borderId="115" xfId="0" applyFont="1" applyFill="1" applyBorder="1" applyAlignment="1">
      <alignment horizontal="left" vertical="center"/>
    </xf>
    <xf numFmtId="0" fontId="6" fillId="0" borderId="94" xfId="0" applyFont="1" applyFill="1" applyBorder="1" applyAlignment="1">
      <alignment horizontal="center" vertical="center"/>
    </xf>
    <xf numFmtId="0" fontId="6" fillId="0" borderId="95"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8" xfId="0" applyFont="1" applyFill="1" applyBorder="1" applyAlignment="1">
      <alignment horizontal="left" vertical="center"/>
    </xf>
    <xf numFmtId="177" fontId="2" fillId="0" borderId="0" xfId="0" applyNumberFormat="1" applyFont="1" applyAlignment="1">
      <alignment horizontal="center" vertical="center" wrapText="1"/>
    </xf>
    <xf numFmtId="177" fontId="4" fillId="0" borderId="20" xfId="0" applyNumberFormat="1" applyFont="1" applyFill="1" applyBorder="1" applyAlignment="1">
      <alignment horizontal="center" vertical="center" wrapText="1"/>
    </xf>
    <xf numFmtId="177" fontId="4" fillId="0" borderId="25" xfId="0" applyNumberFormat="1" applyFont="1" applyFill="1" applyBorder="1" applyAlignment="1">
      <alignment horizontal="center" vertical="center" wrapText="1"/>
    </xf>
    <xf numFmtId="177" fontId="4" fillId="0" borderId="70" xfId="0" applyNumberFormat="1" applyFont="1" applyFill="1" applyBorder="1" applyAlignment="1">
      <alignment horizontal="center" vertical="center" wrapText="1"/>
    </xf>
    <xf numFmtId="177" fontId="4" fillId="0" borderId="96" xfId="0" applyNumberFormat="1" applyFont="1" applyFill="1" applyBorder="1" applyAlignment="1">
      <alignment horizontal="center" vertical="center" wrapText="1"/>
    </xf>
    <xf numFmtId="177" fontId="4" fillId="0" borderId="86" xfId="0" applyNumberFormat="1" applyFont="1" applyFill="1" applyBorder="1" applyAlignment="1">
      <alignment horizontal="center" vertical="center" wrapText="1"/>
    </xf>
    <xf numFmtId="177" fontId="4" fillId="0" borderId="74" xfId="0" applyNumberFormat="1" applyFont="1" applyFill="1" applyBorder="1" applyAlignment="1">
      <alignment horizontal="center" vertical="center"/>
    </xf>
    <xf numFmtId="177" fontId="2" fillId="0" borderId="0" xfId="0" applyNumberFormat="1" applyFont="1" applyAlignment="1">
      <alignment horizontal="center" vertical="center"/>
    </xf>
    <xf numFmtId="177" fontId="4" fillId="0" borderId="65" xfId="0" applyNumberFormat="1" applyFont="1" applyFill="1" applyBorder="1" applyAlignment="1">
      <alignment horizontal="center" vertical="center" wrapText="1"/>
    </xf>
    <xf numFmtId="177" fontId="4" fillId="0" borderId="66" xfId="0" applyNumberFormat="1" applyFont="1" applyFill="1" applyBorder="1" applyAlignment="1">
      <alignment horizontal="center" vertical="center" wrapText="1"/>
    </xf>
    <xf numFmtId="177" fontId="4" fillId="0" borderId="29" xfId="0" applyNumberFormat="1" applyFont="1" applyFill="1" applyBorder="1" applyAlignment="1">
      <alignment horizontal="center" vertical="center" wrapText="1"/>
    </xf>
    <xf numFmtId="177" fontId="4" fillId="0" borderId="26" xfId="0" applyNumberFormat="1" applyFont="1" applyFill="1" applyBorder="1" applyAlignment="1">
      <alignment horizontal="center" vertical="center" wrapText="1"/>
    </xf>
    <xf numFmtId="177" fontId="4" fillId="0" borderId="27" xfId="0" applyNumberFormat="1" applyFont="1" applyFill="1" applyBorder="1" applyAlignment="1">
      <alignment horizontal="center" vertical="center" wrapText="1"/>
    </xf>
    <xf numFmtId="177" fontId="4" fillId="0" borderId="28" xfId="0" applyNumberFormat="1" applyFont="1" applyFill="1" applyBorder="1" applyAlignment="1">
      <alignment horizontal="center" vertical="center" wrapText="1"/>
    </xf>
    <xf numFmtId="177" fontId="4" fillId="0" borderId="30" xfId="0" applyNumberFormat="1" applyFont="1" applyFill="1" applyBorder="1" applyAlignment="1">
      <alignment horizontal="center" vertical="center" wrapText="1"/>
    </xf>
    <xf numFmtId="177" fontId="4" fillId="0" borderId="29"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30" xfId="0" applyNumberFormat="1" applyFont="1" applyFill="1" applyBorder="1" applyAlignment="1">
      <alignment horizontal="center" vertical="center"/>
    </xf>
    <xf numFmtId="177" fontId="4" fillId="0" borderId="28" xfId="0" applyNumberFormat="1" applyFont="1" applyBorder="1" applyAlignment="1">
      <alignment horizontal="center" vertical="center" wrapText="1"/>
    </xf>
    <xf numFmtId="177" fontId="19" fillId="0" borderId="68" xfId="0" applyNumberFormat="1"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83" xfId="0" applyFont="1" applyFill="1" applyBorder="1" applyAlignment="1">
      <alignment horizontal="center" vertical="center" wrapText="1"/>
    </xf>
    <xf numFmtId="9" fontId="10" fillId="0" borderId="56" xfId="1" applyNumberFormat="1" applyFont="1" applyBorder="1" applyAlignment="1">
      <alignment horizontal="center" vertical="center" wrapText="1"/>
    </xf>
    <xf numFmtId="177" fontId="1" fillId="0" borderId="49" xfId="0" applyNumberFormat="1" applyFont="1" applyBorder="1" applyAlignment="1">
      <alignment horizontal="center" vertical="center" wrapText="1"/>
    </xf>
    <xf numFmtId="177" fontId="6" fillId="0" borderId="89" xfId="0" applyNumberFormat="1" applyFont="1" applyBorder="1" applyAlignment="1">
      <alignment horizontal="center" vertical="center" wrapText="1"/>
    </xf>
    <xf numFmtId="177" fontId="4" fillId="2" borderId="68" xfId="0" applyNumberFormat="1" applyFont="1" applyFill="1" applyBorder="1" applyAlignment="1">
      <alignment horizontal="center" vertical="center" wrapText="1"/>
    </xf>
    <xf numFmtId="178" fontId="2" fillId="0" borderId="0" xfId="0" applyNumberFormat="1" applyFont="1" applyAlignment="1">
      <alignment horizontal="center" vertical="center" wrapText="1"/>
    </xf>
    <xf numFmtId="178" fontId="6" fillId="0" borderId="54" xfId="0" applyNumberFormat="1" applyFont="1" applyBorder="1" applyAlignment="1">
      <alignment horizontal="center" vertical="center" wrapText="1"/>
    </xf>
    <xf numFmtId="178" fontId="4" fillId="0" borderId="62" xfId="0" applyNumberFormat="1" applyFont="1" applyFill="1" applyBorder="1" applyAlignment="1">
      <alignment horizontal="center" vertical="center" wrapText="1"/>
    </xf>
    <xf numFmtId="178" fontId="4" fillId="0" borderId="63" xfId="0" applyNumberFormat="1" applyFont="1" applyFill="1" applyBorder="1" applyAlignment="1">
      <alignment horizontal="center" vertical="center" wrapText="1"/>
    </xf>
    <xf numFmtId="178" fontId="19" fillId="0" borderId="64" xfId="0" applyNumberFormat="1" applyFont="1" applyFill="1" applyBorder="1" applyAlignment="1">
      <alignment horizontal="center" vertical="center" wrapText="1"/>
    </xf>
    <xf numFmtId="178" fontId="4" fillId="2" borderId="64" xfId="0" applyNumberFormat="1" applyFont="1" applyFill="1" applyBorder="1" applyAlignment="1">
      <alignment horizontal="center" vertical="center" wrapText="1"/>
    </xf>
    <xf numFmtId="178" fontId="4" fillId="0" borderId="52" xfId="0" applyNumberFormat="1" applyFont="1" applyFill="1" applyBorder="1" applyAlignment="1">
      <alignment horizontal="center" vertical="center" wrapText="1"/>
    </xf>
    <xf numFmtId="177" fontId="19" fillId="0" borderId="69" xfId="0" applyNumberFormat="1" applyFont="1" applyFill="1" applyBorder="1" applyAlignment="1">
      <alignment horizontal="center" vertical="center" wrapText="1"/>
    </xf>
    <xf numFmtId="177" fontId="4" fillId="0" borderId="121" xfId="0" applyNumberFormat="1" applyFont="1" applyFill="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131" xfId="0" applyFont="1" applyFill="1" applyBorder="1" applyAlignment="1">
      <alignment horizontal="center" vertical="center"/>
    </xf>
    <xf numFmtId="0" fontId="2" fillId="0" borderId="1" xfId="0" applyFont="1" applyBorder="1" applyAlignment="1">
      <alignment horizontal="center" vertical="center"/>
    </xf>
    <xf numFmtId="177" fontId="4" fillId="0" borderId="65" xfId="0" applyNumberFormat="1" applyFont="1" applyFill="1" applyBorder="1" applyAlignment="1">
      <alignment horizontal="center" vertical="center"/>
    </xf>
    <xf numFmtId="177" fontId="4" fillId="0" borderId="66" xfId="0" applyNumberFormat="1" applyFont="1" applyFill="1" applyBorder="1" applyAlignment="1">
      <alignment horizontal="center" vertical="center"/>
    </xf>
    <xf numFmtId="177" fontId="4" fillId="0" borderId="67" xfId="0" applyNumberFormat="1" applyFont="1" applyFill="1" applyBorder="1" applyAlignment="1">
      <alignment horizontal="center" vertical="center"/>
    </xf>
    <xf numFmtId="177" fontId="4" fillId="0" borderId="69" xfId="0" applyNumberFormat="1" applyFont="1" applyFill="1" applyBorder="1" applyAlignment="1">
      <alignment horizontal="center" vertical="center"/>
    </xf>
    <xf numFmtId="177" fontId="6" fillId="0" borderId="0" xfId="0" applyNumberFormat="1" applyFont="1" applyAlignment="1">
      <alignment vertical="center"/>
    </xf>
    <xf numFmtId="0" fontId="2" fillId="0" borderId="29" xfId="0" applyFont="1" applyBorder="1" applyAlignment="1">
      <alignment horizontal="center" vertical="center" wrapText="1"/>
    </xf>
    <xf numFmtId="0" fontId="4" fillId="0" borderId="56" xfId="0" applyFont="1" applyFill="1" applyBorder="1" applyAlignment="1">
      <alignment horizontal="center" vertical="center"/>
    </xf>
    <xf numFmtId="0" fontId="4" fillId="0" borderId="26" xfId="0" applyFont="1" applyFill="1" applyBorder="1" applyAlignment="1">
      <alignment horizontal="center" vertical="center"/>
    </xf>
    <xf numFmtId="177" fontId="20" fillId="0" borderId="37" xfId="0" applyNumberFormat="1" applyFont="1" applyFill="1" applyBorder="1" applyAlignment="1">
      <alignment horizontal="center" vertical="center" wrapText="1"/>
    </xf>
    <xf numFmtId="177" fontId="20" fillId="0" borderId="34" xfId="0" applyNumberFormat="1" applyFont="1" applyFill="1" applyBorder="1" applyAlignment="1">
      <alignment horizontal="center" vertical="center" wrapText="1"/>
    </xf>
    <xf numFmtId="177" fontId="20" fillId="0" borderId="35" xfId="0" applyNumberFormat="1" applyFont="1" applyFill="1" applyBorder="1" applyAlignment="1">
      <alignment horizontal="center" vertical="center" wrapText="1"/>
    </xf>
    <xf numFmtId="177" fontId="20" fillId="0" borderId="36" xfId="0" applyNumberFormat="1" applyFont="1" applyFill="1" applyBorder="1" applyAlignment="1">
      <alignment horizontal="center" vertical="center" wrapText="1"/>
    </xf>
    <xf numFmtId="177" fontId="20" fillId="0" borderId="38"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177" fontId="4" fillId="0" borderId="84" xfId="0" applyNumberFormat="1" applyFont="1" applyFill="1" applyBorder="1" applyAlignment="1">
      <alignment horizontal="center" vertical="center"/>
    </xf>
    <xf numFmtId="0" fontId="4" fillId="0" borderId="128" xfId="0" applyFont="1" applyFill="1" applyBorder="1" applyAlignment="1">
      <alignment horizontal="center" vertical="center"/>
    </xf>
    <xf numFmtId="49" fontId="2" fillId="0" borderId="110"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0" fontId="6" fillId="0" borderId="19" xfId="0" applyFont="1" applyBorder="1" applyAlignment="1">
      <alignment horizontal="center" vertical="center"/>
    </xf>
    <xf numFmtId="0" fontId="4" fillId="0" borderId="13" xfId="0" applyFont="1" applyFill="1" applyBorder="1" applyAlignment="1">
      <alignment horizontal="center" vertical="center"/>
    </xf>
    <xf numFmtId="0" fontId="4" fillId="0" borderId="31" xfId="0" applyFont="1" applyFill="1" applyBorder="1" applyAlignment="1">
      <alignment vertical="center"/>
    </xf>
    <xf numFmtId="0" fontId="4" fillId="0" borderId="119" xfId="0" applyFont="1" applyFill="1" applyBorder="1" applyAlignment="1">
      <alignment horizontal="center" vertical="center"/>
    </xf>
    <xf numFmtId="0" fontId="4" fillId="0" borderId="97" xfId="0" applyFont="1" applyFill="1" applyBorder="1" applyAlignment="1">
      <alignment horizontal="center" vertical="center"/>
    </xf>
    <xf numFmtId="0" fontId="4" fillId="0" borderId="71" xfId="0" applyFont="1" applyFill="1" applyBorder="1" applyAlignment="1">
      <alignment horizontal="center" vertical="center"/>
    </xf>
    <xf numFmtId="49" fontId="10" fillId="0" borderId="20"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3" xfId="0" applyFont="1" applyFill="1" applyBorder="1" applyAlignment="1">
      <alignment horizontal="center" vertical="center"/>
    </xf>
    <xf numFmtId="49" fontId="10" fillId="0" borderId="23"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9" xfId="0" applyFont="1" applyFill="1" applyBorder="1" applyAlignment="1">
      <alignment horizontal="center" vertical="center"/>
    </xf>
    <xf numFmtId="177" fontId="4" fillId="0" borderId="85" xfId="0" applyNumberFormat="1" applyFont="1" applyFill="1" applyBorder="1" applyAlignment="1">
      <alignment horizontal="center" vertical="center" wrapText="1"/>
    </xf>
    <xf numFmtId="0" fontId="19" fillId="0" borderId="129" xfId="0" applyFont="1" applyFill="1" applyBorder="1" applyAlignment="1">
      <alignment horizontal="center" vertical="center" wrapText="1"/>
    </xf>
    <xf numFmtId="0" fontId="19" fillId="0" borderId="117" xfId="0" applyFont="1" applyFill="1" applyBorder="1" applyAlignment="1">
      <alignment horizontal="center" vertical="center" wrapText="1"/>
    </xf>
    <xf numFmtId="0" fontId="19" fillId="0" borderId="78" xfId="0" applyFont="1" applyFill="1" applyBorder="1" applyAlignment="1">
      <alignment horizontal="center" vertical="center" wrapText="1"/>
    </xf>
    <xf numFmtId="178" fontId="4" fillId="0" borderId="8"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3" xfId="0" applyFont="1" applyFill="1" applyBorder="1" applyAlignment="1">
      <alignment horizontal="center" vertical="center"/>
    </xf>
    <xf numFmtId="0" fontId="6" fillId="0" borderId="78" xfId="0" applyFont="1" applyFill="1" applyBorder="1" applyAlignment="1">
      <alignment horizontal="center" vertical="center"/>
    </xf>
    <xf numFmtId="177" fontId="4" fillId="0" borderId="83"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82"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51" xfId="0" applyFont="1" applyFill="1" applyBorder="1" applyAlignment="1">
      <alignment horizontal="center" vertical="center" wrapText="1"/>
    </xf>
    <xf numFmtId="177" fontId="4" fillId="0" borderId="84" xfId="0" applyNumberFormat="1" applyFont="1" applyFill="1" applyBorder="1" applyAlignment="1">
      <alignment horizontal="center" vertical="center" wrapText="1"/>
    </xf>
    <xf numFmtId="178" fontId="4" fillId="0" borderId="132" xfId="0" applyNumberFormat="1" applyFont="1" applyFill="1" applyBorder="1" applyAlignment="1">
      <alignment horizontal="center" vertical="center" wrapText="1"/>
    </xf>
    <xf numFmtId="0" fontId="4" fillId="0" borderId="114" xfId="0" applyFont="1" applyFill="1" applyBorder="1" applyAlignment="1">
      <alignment horizontal="center" vertical="center" wrapText="1"/>
    </xf>
    <xf numFmtId="0" fontId="13" fillId="0" borderId="51" xfId="0" applyFont="1" applyFill="1" applyBorder="1" applyAlignment="1">
      <alignment horizontal="center" vertical="center" wrapText="1"/>
    </xf>
    <xf numFmtId="177" fontId="4" fillId="0" borderId="114" xfId="0" applyNumberFormat="1" applyFont="1" applyFill="1" applyBorder="1" applyAlignment="1">
      <alignment horizontal="center" vertical="center"/>
    </xf>
    <xf numFmtId="177" fontId="4" fillId="0" borderId="115" xfId="0" applyNumberFormat="1" applyFont="1" applyFill="1" applyBorder="1" applyAlignment="1">
      <alignment horizontal="center" vertical="center"/>
    </xf>
    <xf numFmtId="177" fontId="4" fillId="0" borderId="110" xfId="0" applyNumberFormat="1" applyFont="1" applyFill="1" applyBorder="1" applyAlignment="1">
      <alignment horizontal="center" vertical="center"/>
    </xf>
    <xf numFmtId="177" fontId="4" fillId="0" borderId="111" xfId="0" applyNumberFormat="1" applyFont="1" applyFill="1" applyBorder="1" applyAlignment="1">
      <alignment horizontal="center" vertical="center"/>
    </xf>
    <xf numFmtId="177" fontId="4" fillId="0" borderId="114" xfId="0" applyNumberFormat="1" applyFont="1" applyFill="1" applyBorder="1" applyAlignment="1">
      <alignment horizontal="center" vertical="center" wrapText="1"/>
    </xf>
    <xf numFmtId="177" fontId="4" fillId="0" borderId="71" xfId="0" applyNumberFormat="1" applyFont="1" applyFill="1" applyBorder="1" applyAlignment="1">
      <alignment horizontal="center" vertical="center" wrapText="1"/>
    </xf>
    <xf numFmtId="177" fontId="4" fillId="0" borderId="0" xfId="0" applyNumberFormat="1" applyFont="1" applyBorder="1" applyAlignment="1">
      <alignment horizontal="center" vertical="center" wrapText="1"/>
    </xf>
    <xf numFmtId="0" fontId="13"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177" fontId="4" fillId="0" borderId="116" xfId="0" applyNumberFormat="1" applyFont="1" applyFill="1" applyBorder="1" applyAlignment="1">
      <alignment horizontal="center" vertical="center" wrapText="1"/>
    </xf>
    <xf numFmtId="178" fontId="4" fillId="0" borderId="125" xfId="0" applyNumberFormat="1" applyFont="1" applyFill="1" applyBorder="1" applyAlignment="1">
      <alignment horizontal="center" vertical="center" wrapText="1"/>
    </xf>
    <xf numFmtId="0" fontId="4" fillId="0" borderId="122" xfId="0" applyFont="1" applyFill="1" applyBorder="1" applyAlignment="1">
      <alignment horizontal="center" vertical="center" wrapText="1"/>
    </xf>
    <xf numFmtId="0" fontId="4" fillId="0" borderId="72" xfId="0" applyFont="1" applyFill="1" applyBorder="1" applyAlignment="1">
      <alignment horizontal="center" vertical="center"/>
    </xf>
    <xf numFmtId="0" fontId="4" fillId="0" borderId="121" xfId="0" applyFont="1" applyFill="1" applyBorder="1" applyAlignment="1">
      <alignment horizontal="center" vertical="center"/>
    </xf>
    <xf numFmtId="177" fontId="4" fillId="0" borderId="122" xfId="0" applyNumberFormat="1" applyFont="1" applyFill="1" applyBorder="1" applyAlignment="1">
      <alignment horizontal="center" vertical="center" wrapText="1"/>
    </xf>
    <xf numFmtId="177" fontId="4" fillId="0" borderId="120" xfId="0" applyNumberFormat="1" applyFont="1" applyFill="1" applyBorder="1" applyAlignment="1">
      <alignment horizontal="center" vertical="center" wrapText="1"/>
    </xf>
    <xf numFmtId="177" fontId="4" fillId="0" borderId="130" xfId="0" applyNumberFormat="1" applyFont="1" applyFill="1" applyBorder="1" applyAlignment="1">
      <alignment horizontal="center" vertical="center" wrapText="1"/>
    </xf>
    <xf numFmtId="177" fontId="4" fillId="0" borderId="131" xfId="0" applyNumberFormat="1" applyFont="1" applyFill="1" applyBorder="1" applyAlignment="1">
      <alignment horizontal="center" vertical="center" wrapText="1"/>
    </xf>
    <xf numFmtId="177" fontId="4" fillId="0" borderId="119"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80" xfId="0" applyFont="1" applyFill="1" applyBorder="1" applyAlignment="1">
      <alignment horizontal="left" vertical="center"/>
    </xf>
    <xf numFmtId="0" fontId="2" fillId="0" borderId="102" xfId="0" applyFont="1" applyBorder="1" applyAlignment="1">
      <alignment horizontal="center" vertical="center"/>
    </xf>
    <xf numFmtId="0" fontId="2" fillId="0" borderId="5" xfId="0" applyFont="1" applyBorder="1" applyAlignment="1">
      <alignment horizontal="center" vertical="center"/>
    </xf>
    <xf numFmtId="0" fontId="2" fillId="4" borderId="5" xfId="0" applyFont="1" applyFill="1" applyBorder="1" applyAlignment="1">
      <alignment horizontal="center" vertical="center"/>
    </xf>
    <xf numFmtId="0" fontId="2"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10" fillId="4" borderId="26" xfId="0" applyFont="1" applyFill="1" applyBorder="1" applyAlignment="1">
      <alignment horizontal="center" vertical="center"/>
    </xf>
    <xf numFmtId="0" fontId="10" fillId="4" borderId="28" xfId="0" applyFont="1" applyFill="1" applyBorder="1" applyAlignment="1">
      <alignment horizontal="center" vertical="center"/>
    </xf>
    <xf numFmtId="10" fontId="10" fillId="0" borderId="1" xfId="0" applyNumberFormat="1" applyFont="1" applyBorder="1" applyAlignment="1">
      <alignment horizontal="center" vertical="center"/>
    </xf>
    <xf numFmtId="10" fontId="10" fillId="0" borderId="57" xfId="0" applyNumberFormat="1" applyFont="1" applyBorder="1" applyAlignment="1">
      <alignment horizontal="center" vertical="center"/>
    </xf>
    <xf numFmtId="179" fontId="10" fillId="0" borderId="25"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xf>
    <xf numFmtId="177" fontId="10" fillId="0" borderId="30"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7" fontId="10" fillId="0" borderId="26" xfId="0" applyNumberFormat="1" applyFont="1" applyFill="1" applyBorder="1" applyAlignment="1">
      <alignment horizontal="center" vertical="center" wrapText="1"/>
    </xf>
    <xf numFmtId="179" fontId="10" fillId="0" borderId="27" xfId="0" applyNumberFormat="1" applyFont="1" applyFill="1" applyBorder="1" applyAlignment="1">
      <alignment horizontal="center" vertical="center" wrapText="1"/>
    </xf>
    <xf numFmtId="177" fontId="10" fillId="0" borderId="28" xfId="0" applyNumberFormat="1" applyFont="1" applyFill="1" applyBorder="1" applyAlignment="1">
      <alignment horizontal="center" vertical="center" wrapText="1"/>
    </xf>
    <xf numFmtId="179" fontId="10" fillId="0" borderId="29" xfId="0" applyNumberFormat="1" applyFont="1" applyFill="1" applyBorder="1" applyAlignment="1">
      <alignment horizontal="center" vertical="center" wrapText="1"/>
    </xf>
    <xf numFmtId="0" fontId="2" fillId="0" borderId="0" xfId="0" applyFont="1" applyAlignment="1">
      <alignment horizontal="center" vertical="center" wrapText="1"/>
    </xf>
    <xf numFmtId="0" fontId="23" fillId="0" borderId="0" xfId="3" applyFont="1" applyAlignment="1">
      <alignment vertical="center"/>
    </xf>
    <xf numFmtId="0" fontId="10" fillId="0" borderId="0" xfId="3" applyFont="1" applyAlignment="1">
      <alignment horizontal="center" vertical="center"/>
    </xf>
    <xf numFmtId="0" fontId="10" fillId="0" borderId="0" xfId="3" applyFont="1" applyFill="1" applyAlignment="1">
      <alignment horizontal="center" vertical="center"/>
    </xf>
    <xf numFmtId="0" fontId="10" fillId="0" borderId="0" xfId="3" applyFont="1" applyFill="1" applyAlignment="1">
      <alignment vertical="center"/>
    </xf>
    <xf numFmtId="0" fontId="2" fillId="0" borderId="0" xfId="3" applyFont="1" applyFill="1" applyAlignment="1">
      <alignment vertical="center"/>
    </xf>
    <xf numFmtId="0" fontId="2" fillId="0" borderId="0" xfId="3" applyFont="1" applyFill="1" applyAlignment="1">
      <alignment horizontal="center" vertical="center"/>
    </xf>
    <xf numFmtId="0" fontId="10" fillId="0" borderId="0" xfId="3" applyFont="1" applyFill="1" applyAlignment="1">
      <alignment horizontal="left" vertical="center"/>
    </xf>
    <xf numFmtId="0" fontId="19" fillId="0" borderId="0" xfId="3" applyFont="1" applyAlignment="1">
      <alignment horizontal="center" vertical="center"/>
    </xf>
    <xf numFmtId="0" fontId="2" fillId="0" borderId="0" xfId="3" applyFont="1" applyAlignment="1">
      <alignment horizontal="center" vertical="center"/>
    </xf>
    <xf numFmtId="0" fontId="19" fillId="0" borderId="0" xfId="3" applyFont="1" applyFill="1" applyAlignment="1">
      <alignment horizontal="center" vertical="center"/>
    </xf>
    <xf numFmtId="0" fontId="2" fillId="0" borderId="0" xfId="3" applyFont="1" applyFill="1" applyBorder="1" applyAlignment="1">
      <alignment horizontal="center" vertical="center"/>
    </xf>
    <xf numFmtId="0" fontId="1" fillId="5" borderId="133" xfId="3" applyFont="1" applyFill="1" applyBorder="1" applyAlignment="1">
      <alignment horizontal="center" vertical="center"/>
    </xf>
    <xf numFmtId="0" fontId="1" fillId="5" borderId="134" xfId="3" applyFont="1" applyFill="1" applyBorder="1" applyAlignment="1">
      <alignment horizontal="center" vertical="center"/>
    </xf>
    <xf numFmtId="0" fontId="20" fillId="5" borderId="135" xfId="3" applyFont="1" applyFill="1" applyBorder="1" applyAlignment="1">
      <alignment horizontal="center" vertical="center"/>
    </xf>
    <xf numFmtId="0" fontId="1" fillId="5" borderId="136" xfId="3" applyFont="1" applyFill="1" applyBorder="1" applyAlignment="1">
      <alignment horizontal="center" vertical="center"/>
    </xf>
    <xf numFmtId="0" fontId="1" fillId="0" borderId="133" xfId="3" applyFont="1" applyFill="1" applyBorder="1"/>
    <xf numFmtId="0" fontId="1" fillId="0" borderId="134" xfId="3" applyFont="1" applyFill="1" applyBorder="1" applyAlignment="1">
      <alignment horizontal="center"/>
    </xf>
    <xf numFmtId="0" fontId="20" fillId="5" borderId="142" xfId="3" applyFont="1" applyFill="1" applyBorder="1" applyAlignment="1">
      <alignment horizontal="center" vertical="center"/>
    </xf>
    <xf numFmtId="0" fontId="20" fillId="5" borderId="143" xfId="3" applyFont="1" applyFill="1" applyBorder="1" applyAlignment="1">
      <alignment horizontal="center" vertical="center"/>
    </xf>
    <xf numFmtId="0" fontId="20" fillId="5" borderId="144" xfId="3" applyFont="1" applyFill="1" applyBorder="1" applyAlignment="1">
      <alignment horizontal="center" vertical="center"/>
    </xf>
    <xf numFmtId="0" fontId="20" fillId="0" borderId="145" xfId="3" applyNumberFormat="1" applyFont="1" applyFill="1" applyBorder="1" applyAlignment="1">
      <alignment horizontal="center"/>
    </xf>
    <xf numFmtId="0" fontId="1" fillId="0" borderId="145" xfId="3" applyNumberFormat="1" applyFont="1" applyFill="1" applyBorder="1" applyAlignment="1">
      <alignment horizontal="center" vertical="center"/>
    </xf>
    <xf numFmtId="0" fontId="1" fillId="0" borderId="146" xfId="3" applyNumberFormat="1" applyFont="1" applyFill="1" applyBorder="1" applyAlignment="1">
      <alignment horizontal="center" vertical="center"/>
    </xf>
    <xf numFmtId="0" fontId="1" fillId="0" borderId="147" xfId="3" applyNumberFormat="1" applyFont="1" applyFill="1" applyBorder="1" applyAlignment="1">
      <alignment horizontal="center" vertical="center"/>
    </xf>
    <xf numFmtId="0" fontId="1" fillId="0" borderId="148" xfId="3" applyNumberFormat="1" applyFont="1" applyFill="1" applyBorder="1" applyAlignment="1">
      <alignment horizontal="center" vertical="center"/>
    </xf>
    <xf numFmtId="0" fontId="1" fillId="5" borderId="151" xfId="3" applyFont="1" applyFill="1" applyBorder="1" applyAlignment="1">
      <alignment horizontal="center" vertical="center"/>
    </xf>
    <xf numFmtId="0" fontId="1" fillId="5" borderId="152" xfId="3" applyFont="1" applyFill="1" applyBorder="1" applyAlignment="1">
      <alignment horizontal="center" vertical="center"/>
    </xf>
    <xf numFmtId="0" fontId="20" fillId="5" borderId="157" xfId="3" applyFont="1" applyFill="1" applyBorder="1" applyAlignment="1">
      <alignment horizontal="center" vertical="center"/>
    </xf>
    <xf numFmtId="0" fontId="20" fillId="5" borderId="158" xfId="3" applyFont="1" applyFill="1" applyBorder="1" applyAlignment="1">
      <alignment horizontal="center" vertical="center"/>
    </xf>
    <xf numFmtId="0" fontId="20" fillId="0" borderId="159" xfId="3" applyNumberFormat="1" applyFont="1" applyFill="1" applyBorder="1" applyAlignment="1">
      <alignment horizontal="center" vertical="center"/>
    </xf>
    <xf numFmtId="0" fontId="20" fillId="0" borderId="160" xfId="3" applyNumberFormat="1" applyFont="1" applyFill="1" applyBorder="1" applyAlignment="1">
      <alignment horizontal="center" vertical="center"/>
    </xf>
    <xf numFmtId="0" fontId="20" fillId="0" borderId="161" xfId="3" applyNumberFormat="1" applyFont="1" applyFill="1" applyBorder="1" applyAlignment="1">
      <alignment horizontal="center" vertical="center"/>
    </xf>
    <xf numFmtId="0" fontId="1" fillId="5" borderId="162" xfId="3" applyFont="1" applyFill="1" applyBorder="1" applyAlignment="1">
      <alignment horizontal="center" vertical="center"/>
    </xf>
    <xf numFmtId="0" fontId="1" fillId="5" borderId="135" xfId="3" applyFont="1" applyFill="1" applyBorder="1" applyAlignment="1">
      <alignment horizontal="center" vertical="center"/>
    </xf>
    <xf numFmtId="0" fontId="20" fillId="0" borderId="162" xfId="3" applyFont="1" applyFill="1" applyBorder="1" applyAlignment="1">
      <alignment horizontal="center" vertical="center"/>
    </xf>
    <xf numFmtId="0" fontId="1" fillId="0" borderId="135" xfId="3" applyFont="1" applyFill="1" applyBorder="1" applyAlignment="1">
      <alignment horizontal="center" vertical="center"/>
    </xf>
    <xf numFmtId="0" fontId="1" fillId="0" borderId="163" xfId="3" applyFont="1" applyFill="1" applyBorder="1" applyAlignment="1">
      <alignment horizontal="center" vertical="center"/>
    </xf>
    <xf numFmtId="0" fontId="1" fillId="0" borderId="164" xfId="3" applyFont="1" applyFill="1" applyBorder="1" applyAlignment="1">
      <alignment horizontal="center" vertical="center"/>
    </xf>
    <xf numFmtId="0" fontId="1" fillId="0" borderId="136" xfId="3" applyFont="1" applyFill="1" applyBorder="1" applyAlignment="1">
      <alignment horizontal="center" vertical="center"/>
    </xf>
    <xf numFmtId="0" fontId="20" fillId="0" borderId="165" xfId="3" applyFont="1" applyFill="1" applyBorder="1" applyAlignment="1">
      <alignment horizontal="center" vertical="center"/>
    </xf>
    <xf numFmtId="0" fontId="20" fillId="0" borderId="166" xfId="3" applyFont="1" applyFill="1" applyBorder="1" applyAlignment="1">
      <alignment horizontal="center" vertical="center"/>
    </xf>
    <xf numFmtId="0" fontId="1" fillId="0" borderId="166" xfId="3" applyFont="1" applyFill="1" applyBorder="1" applyAlignment="1">
      <alignment horizontal="center" vertical="center"/>
    </xf>
    <xf numFmtId="0" fontId="1" fillId="0" borderId="167" xfId="3" applyFont="1" applyFill="1" applyBorder="1" applyAlignment="1">
      <alignment horizontal="center" vertical="center"/>
    </xf>
    <xf numFmtId="0" fontId="1" fillId="5" borderId="169" xfId="3" applyFont="1" applyFill="1" applyBorder="1" applyAlignment="1">
      <alignment horizontal="center" vertical="center"/>
    </xf>
    <xf numFmtId="0" fontId="1" fillId="0" borderId="151" xfId="3" applyFont="1" applyFill="1" applyBorder="1" applyAlignment="1">
      <alignment horizontal="center" vertical="center"/>
    </xf>
    <xf numFmtId="0" fontId="1" fillId="0" borderId="170" xfId="3" applyFont="1" applyFill="1" applyBorder="1" applyAlignment="1">
      <alignment horizontal="center" vertical="center"/>
    </xf>
    <xf numFmtId="0" fontId="1" fillId="0" borderId="169" xfId="3" applyFont="1" applyFill="1" applyBorder="1" applyAlignment="1">
      <alignment horizontal="center" vertical="center"/>
    </xf>
    <xf numFmtId="0" fontId="20" fillId="5" borderId="171" xfId="3" applyFont="1" applyFill="1" applyBorder="1" applyAlignment="1">
      <alignment horizontal="center" vertical="center"/>
    </xf>
    <xf numFmtId="0" fontId="20" fillId="0" borderId="157" xfId="3" applyFont="1" applyFill="1" applyBorder="1" applyAlignment="1">
      <alignment horizontal="center" vertical="center"/>
    </xf>
    <xf numFmtId="0" fontId="20" fillId="0" borderId="172" xfId="3" applyFont="1" applyFill="1" applyBorder="1" applyAlignment="1">
      <alignment horizontal="center" vertical="center"/>
    </xf>
    <xf numFmtId="0" fontId="20" fillId="0" borderId="171" xfId="3" applyFont="1" applyFill="1" applyBorder="1" applyAlignment="1">
      <alignment horizontal="center" vertical="center"/>
    </xf>
    <xf numFmtId="0" fontId="1" fillId="5" borderId="173" xfId="3" applyFont="1" applyFill="1" applyBorder="1" applyAlignment="1">
      <alignment horizontal="center" vertical="center"/>
    </xf>
    <xf numFmtId="0" fontId="1" fillId="0" borderId="175" xfId="3" applyFont="1" applyFill="1" applyBorder="1" applyAlignment="1">
      <alignment horizontal="center" vertical="center"/>
    </xf>
    <xf numFmtId="0" fontId="1" fillId="0" borderId="176" xfId="3" applyFont="1" applyFill="1" applyBorder="1" applyAlignment="1">
      <alignment horizontal="center" vertical="center"/>
    </xf>
    <xf numFmtId="0" fontId="20" fillId="5" borderId="165" xfId="3" applyFont="1" applyFill="1" applyBorder="1" applyAlignment="1">
      <alignment horizontal="center" vertical="center"/>
    </xf>
    <xf numFmtId="0" fontId="20" fillId="5" borderId="167" xfId="3" applyFont="1" applyFill="1" applyBorder="1" applyAlignment="1">
      <alignment horizontal="center" vertical="center"/>
    </xf>
    <xf numFmtId="0" fontId="20" fillId="0" borderId="177" xfId="3" applyFont="1" applyFill="1" applyBorder="1" applyAlignment="1">
      <alignment horizontal="center" vertical="center"/>
    </xf>
    <xf numFmtId="0" fontId="20" fillId="0" borderId="143" xfId="3" applyFont="1" applyFill="1" applyBorder="1" applyAlignment="1">
      <alignment horizontal="center" vertical="center"/>
    </xf>
    <xf numFmtId="0" fontId="1" fillId="0" borderId="143" xfId="3" applyFont="1" applyFill="1" applyBorder="1" applyAlignment="1">
      <alignment horizontal="center" vertical="center"/>
    </xf>
    <xf numFmtId="0" fontId="20" fillId="0" borderId="178" xfId="3" applyFont="1" applyFill="1" applyBorder="1" applyAlignment="1">
      <alignment horizontal="center" vertical="center"/>
    </xf>
    <xf numFmtId="0" fontId="1" fillId="5" borderId="179" xfId="3" applyFont="1" applyFill="1" applyBorder="1" applyAlignment="1">
      <alignment horizontal="center" vertical="center"/>
    </xf>
    <xf numFmtId="0" fontId="1" fillId="5" borderId="176" xfId="3" applyFont="1" applyFill="1" applyBorder="1" applyAlignment="1">
      <alignment horizontal="center" vertical="center"/>
    </xf>
    <xf numFmtId="0" fontId="1" fillId="0" borderId="180" xfId="3" applyFont="1" applyFill="1" applyBorder="1" applyAlignment="1">
      <alignment vertical="center"/>
    </xf>
    <xf numFmtId="0" fontId="2" fillId="0" borderId="53" xfId="3" applyFont="1" applyFill="1" applyBorder="1" applyAlignment="1">
      <alignment horizontal="center" vertical="center"/>
    </xf>
    <xf numFmtId="0" fontId="20" fillId="5" borderId="178" xfId="3" applyFont="1" applyFill="1" applyBorder="1" applyAlignment="1">
      <alignment horizontal="center" vertical="center"/>
    </xf>
    <xf numFmtId="0" fontId="20" fillId="0" borderId="157" xfId="3" applyNumberFormat="1" applyFont="1" applyFill="1" applyBorder="1" applyAlignment="1">
      <alignment horizontal="center" vertical="center"/>
    </xf>
    <xf numFmtId="0" fontId="1" fillId="0" borderId="172" xfId="3" applyFont="1" applyFill="1" applyBorder="1" applyAlignment="1">
      <alignment horizontal="center" vertical="center"/>
    </xf>
    <xf numFmtId="0" fontId="1" fillId="0" borderId="182" xfId="3" applyFont="1" applyFill="1" applyBorder="1" applyAlignment="1">
      <alignment horizontal="center" vertical="center"/>
    </xf>
    <xf numFmtId="0" fontId="20" fillId="0" borderId="182" xfId="3" applyFont="1" applyFill="1" applyBorder="1" applyAlignment="1">
      <alignment horizontal="center" vertical="center"/>
    </xf>
    <xf numFmtId="0" fontId="1" fillId="0" borderId="178" xfId="3" applyFont="1" applyFill="1" applyBorder="1" applyAlignment="1">
      <alignment horizontal="center" vertical="center"/>
    </xf>
    <xf numFmtId="0" fontId="20" fillId="0" borderId="151" xfId="3" applyFont="1" applyFill="1" applyBorder="1" applyAlignment="1">
      <alignment horizontal="center" vertical="center"/>
    </xf>
    <xf numFmtId="0" fontId="1" fillId="0" borderId="170" xfId="3" applyFont="1" applyFill="1" applyBorder="1" applyAlignment="1">
      <alignment horizontal="center" vertical="center" wrapText="1"/>
    </xf>
    <xf numFmtId="0" fontId="20" fillId="0" borderId="142" xfId="3" applyFont="1" applyFill="1" applyBorder="1" applyAlignment="1">
      <alignment horizontal="center" vertical="center"/>
    </xf>
    <xf numFmtId="0" fontId="1" fillId="0" borderId="8" xfId="3" applyFont="1" applyFill="1" applyBorder="1" applyAlignment="1">
      <alignment horizontal="center" vertical="center"/>
    </xf>
    <xf numFmtId="0" fontId="1" fillId="0" borderId="134" xfId="3" applyFont="1" applyFill="1" applyBorder="1" applyAlignment="1">
      <alignment horizontal="center" vertical="center"/>
    </xf>
    <xf numFmtId="0" fontId="20" fillId="0" borderId="185" xfId="3" applyFont="1" applyFill="1" applyBorder="1" applyAlignment="1">
      <alignment horizontal="center" vertical="center"/>
    </xf>
    <xf numFmtId="0" fontId="20" fillId="0" borderId="186" xfId="3" applyFont="1" applyFill="1" applyBorder="1" applyAlignment="1">
      <alignment horizontal="center" vertical="center"/>
    </xf>
    <xf numFmtId="0" fontId="1" fillId="0" borderId="179" xfId="3" applyFont="1" applyFill="1" applyBorder="1" applyAlignment="1">
      <alignment horizontal="center" vertical="center"/>
    </xf>
    <xf numFmtId="0" fontId="20" fillId="0" borderId="0" xfId="3" applyFont="1" applyFill="1" applyBorder="1" applyAlignment="1">
      <alignment horizontal="left" vertical="center"/>
    </xf>
    <xf numFmtId="0" fontId="1" fillId="5" borderId="178" xfId="3" applyFont="1" applyFill="1" applyBorder="1" applyAlignment="1">
      <alignment horizontal="center" vertical="center"/>
    </xf>
    <xf numFmtId="0" fontId="2" fillId="0" borderId="189" xfId="3" applyFont="1" applyFill="1" applyBorder="1" applyAlignment="1">
      <alignment horizontal="center" vertical="center"/>
    </xf>
    <xf numFmtId="0" fontId="2" fillId="0" borderId="190" xfId="3" applyFont="1" applyFill="1" applyBorder="1" applyAlignment="1">
      <alignment horizontal="center" vertical="center"/>
    </xf>
    <xf numFmtId="0" fontId="19" fillId="0" borderId="191" xfId="3" applyFont="1" applyFill="1" applyBorder="1" applyAlignment="1">
      <alignment horizontal="center" vertical="center"/>
    </xf>
    <xf numFmtId="0" fontId="2" fillId="0" borderId="192" xfId="3" applyFont="1" applyFill="1" applyBorder="1" applyAlignment="1">
      <alignment horizontal="center" vertical="center"/>
    </xf>
    <xf numFmtId="0" fontId="24" fillId="0" borderId="0" xfId="3" applyFont="1" applyAlignment="1">
      <alignment horizontal="center" vertical="center"/>
    </xf>
    <xf numFmtId="177" fontId="10" fillId="0" borderId="0" xfId="3" applyNumberFormat="1" applyFont="1" applyAlignment="1">
      <alignment vertical="center"/>
    </xf>
    <xf numFmtId="177" fontId="4" fillId="0" borderId="1" xfId="0" applyNumberFormat="1" applyFont="1" applyFill="1" applyBorder="1" applyAlignment="1">
      <alignment horizontal="center" vertical="center"/>
    </xf>
    <xf numFmtId="177" fontId="4" fillId="0" borderId="90" xfId="0" applyNumberFormat="1" applyFont="1" applyFill="1" applyBorder="1" applyAlignment="1">
      <alignment horizontal="center" vertical="center"/>
    </xf>
    <xf numFmtId="177" fontId="4" fillId="0" borderId="58" xfId="0" applyNumberFormat="1" applyFont="1" applyFill="1" applyBorder="1" applyAlignment="1">
      <alignment horizontal="center" vertical="center"/>
    </xf>
    <xf numFmtId="177" fontId="4" fillId="0" borderId="92" xfId="0" applyNumberFormat="1" applyFont="1" applyFill="1" applyBorder="1" applyAlignment="1">
      <alignment horizontal="center" vertical="center"/>
    </xf>
    <xf numFmtId="177" fontId="4" fillId="0" borderId="60" xfId="0" applyNumberFormat="1" applyFont="1" applyFill="1" applyBorder="1" applyAlignment="1">
      <alignment horizontal="center" vertical="center"/>
    </xf>
    <xf numFmtId="177" fontId="4" fillId="0" borderId="91" xfId="0" applyNumberFormat="1" applyFont="1" applyFill="1" applyBorder="1" applyAlignment="1">
      <alignment horizontal="center" vertical="center"/>
    </xf>
    <xf numFmtId="177" fontId="4" fillId="0" borderId="51" xfId="0" applyNumberFormat="1" applyFont="1" applyFill="1" applyBorder="1" applyAlignment="1">
      <alignment horizontal="center" vertical="center"/>
    </xf>
    <xf numFmtId="177" fontId="4" fillId="0" borderId="71" xfId="0" applyNumberFormat="1" applyFont="1" applyFill="1" applyBorder="1" applyAlignment="1">
      <alignment horizontal="center" vertical="center"/>
    </xf>
    <xf numFmtId="177" fontId="4" fillId="0" borderId="49"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xf numFmtId="177" fontId="4" fillId="0" borderId="16" xfId="0" applyNumberFormat="1" applyFont="1" applyFill="1" applyBorder="1" applyAlignment="1">
      <alignment horizontal="center" vertical="center"/>
    </xf>
    <xf numFmtId="177" fontId="4" fillId="0" borderId="17"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xf>
    <xf numFmtId="177" fontId="4" fillId="0" borderId="19" xfId="0" applyNumberFormat="1" applyFont="1" applyFill="1" applyBorder="1" applyAlignment="1">
      <alignment horizontal="center" vertical="center"/>
    </xf>
    <xf numFmtId="177" fontId="19" fillId="0" borderId="83" xfId="0" applyNumberFormat="1" applyFont="1" applyFill="1" applyBorder="1" applyAlignment="1">
      <alignment horizontal="center" vertical="center"/>
    </xf>
    <xf numFmtId="177" fontId="19" fillId="0" borderId="80" xfId="0" applyNumberFormat="1" applyFont="1" applyFill="1" applyBorder="1" applyAlignment="1">
      <alignment horizontal="center" vertical="center"/>
    </xf>
    <xf numFmtId="177" fontId="19" fillId="0" borderId="117" xfId="0" applyNumberFormat="1" applyFont="1" applyFill="1" applyBorder="1" applyAlignment="1">
      <alignment horizontal="center" vertical="center"/>
    </xf>
    <xf numFmtId="177" fontId="19" fillId="0" borderId="118" xfId="0" applyNumberFormat="1" applyFont="1" applyFill="1" applyBorder="1" applyAlignment="1">
      <alignment horizontal="center" vertical="center"/>
    </xf>
    <xf numFmtId="177" fontId="19" fillId="0" borderId="82" xfId="0" applyNumberFormat="1" applyFont="1" applyFill="1" applyBorder="1" applyAlignment="1">
      <alignment horizontal="center" vertical="center"/>
    </xf>
    <xf numFmtId="177" fontId="19" fillId="0" borderId="77" xfId="0" applyNumberFormat="1" applyFont="1" applyFill="1" applyBorder="1" applyAlignment="1">
      <alignment horizontal="center" vertical="center"/>
    </xf>
    <xf numFmtId="0" fontId="25" fillId="0" borderId="5" xfId="0" applyFont="1" applyBorder="1" applyAlignment="1">
      <alignment vertical="center"/>
    </xf>
    <xf numFmtId="0" fontId="22" fillId="0" borderId="101" xfId="0" applyFont="1" applyBorder="1" applyAlignment="1">
      <alignment horizontal="right" vertical="center" wrapText="1"/>
    </xf>
    <xf numFmtId="0" fontId="22" fillId="0" borderId="69" xfId="0" applyFont="1" applyBorder="1" applyAlignment="1">
      <alignment vertical="center"/>
    </xf>
    <xf numFmtId="0" fontId="1" fillId="0" borderId="10"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Fill="1" applyBorder="1" applyAlignment="1">
      <alignment horizontal="center" vertical="center"/>
    </xf>
    <xf numFmtId="0" fontId="1" fillId="0" borderId="32" xfId="0" applyFont="1" applyBorder="1" applyAlignment="1">
      <alignment horizontal="center" vertical="center"/>
    </xf>
    <xf numFmtId="0" fontId="1" fillId="0" borderId="7" xfId="0" applyFont="1" applyBorder="1" applyAlignment="1">
      <alignment horizontal="center" vertical="center"/>
    </xf>
    <xf numFmtId="0" fontId="22" fillId="0" borderId="0" xfId="0" applyFont="1" applyAlignment="1">
      <alignment horizontal="right" vertical="center"/>
    </xf>
    <xf numFmtId="0" fontId="22" fillId="0" borderId="0" xfId="0" applyFont="1" applyAlignment="1">
      <alignment vertical="center"/>
    </xf>
    <xf numFmtId="0" fontId="1" fillId="0" borderId="0" xfId="0" applyFont="1" applyAlignment="1">
      <alignment horizontal="right" vertical="center"/>
    </xf>
    <xf numFmtId="0" fontId="25" fillId="0" borderId="2" xfId="0" applyFont="1" applyBorder="1" applyAlignment="1">
      <alignment vertical="center"/>
    </xf>
    <xf numFmtId="0" fontId="22" fillId="0" borderId="5" xfId="0" applyFont="1" applyBorder="1" applyAlignment="1">
      <alignment horizontal="center" vertical="top"/>
    </xf>
    <xf numFmtId="177" fontId="22" fillId="0" borderId="55" xfId="0" applyNumberFormat="1" applyFont="1" applyBorder="1" applyAlignment="1">
      <alignment horizontal="center" vertical="center"/>
    </xf>
    <xf numFmtId="177" fontId="1" fillId="0" borderId="10" xfId="0" applyNumberFormat="1" applyFont="1" applyBorder="1" applyAlignment="1">
      <alignment horizontal="center" vertical="center" wrapText="1"/>
    </xf>
    <xf numFmtId="177" fontId="1" fillId="0" borderId="24" xfId="0" applyNumberFormat="1" applyFont="1" applyFill="1" applyBorder="1" applyAlignment="1">
      <alignment horizontal="center" vertical="center" wrapText="1"/>
    </xf>
    <xf numFmtId="177" fontId="1" fillId="0" borderId="24" xfId="0" applyNumberFormat="1" applyFont="1" applyBorder="1" applyAlignment="1">
      <alignment horizontal="center" vertical="center" wrapText="1"/>
    </xf>
    <xf numFmtId="177" fontId="1" fillId="0" borderId="32" xfId="0" applyNumberFormat="1" applyFont="1" applyBorder="1" applyAlignment="1">
      <alignment horizontal="center" vertical="center" wrapText="1"/>
    </xf>
    <xf numFmtId="177" fontId="1" fillId="0" borderId="7" xfId="0" applyNumberFormat="1" applyFont="1" applyBorder="1" applyAlignment="1">
      <alignment horizontal="center" vertical="center" wrapText="1"/>
    </xf>
    <xf numFmtId="0" fontId="27" fillId="0" borderId="1" xfId="0" applyFont="1" applyFill="1" applyBorder="1" applyAlignment="1">
      <alignment horizontal="left" vertical="center"/>
    </xf>
    <xf numFmtId="0" fontId="27" fillId="0" borderId="1" xfId="0" applyFont="1" applyFill="1" applyBorder="1" applyAlignment="1">
      <alignment horizontal="left" vertical="center" wrapText="1"/>
    </xf>
    <xf numFmtId="0" fontId="27" fillId="0" borderId="72"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177" fontId="1" fillId="0" borderId="0" xfId="0" applyNumberFormat="1" applyFont="1" applyAlignment="1">
      <alignment horizontal="center" vertical="center" wrapText="1"/>
    </xf>
    <xf numFmtId="0" fontId="28" fillId="0" borderId="26" xfId="0" applyFont="1" applyFill="1" applyBorder="1" applyAlignment="1">
      <alignment horizontal="left" vertical="center"/>
    </xf>
    <xf numFmtId="0" fontId="27" fillId="0" borderId="26" xfId="0" applyFont="1" applyFill="1" applyBorder="1" applyAlignment="1">
      <alignment horizontal="left" vertical="center"/>
    </xf>
    <xf numFmtId="0" fontId="26" fillId="4" borderId="51" xfId="0" applyFont="1" applyFill="1" applyBorder="1" applyAlignment="1">
      <alignment horizontal="center" vertical="center"/>
    </xf>
    <xf numFmtId="0" fontId="27" fillId="0" borderId="51" xfId="0" applyFont="1" applyFill="1" applyBorder="1" applyAlignment="1">
      <alignment horizontal="center" vertical="center"/>
    </xf>
    <xf numFmtId="0" fontId="26" fillId="4" borderId="1" xfId="0" applyFont="1" applyFill="1" applyBorder="1" applyAlignment="1">
      <alignment horizontal="center" vertical="center"/>
    </xf>
    <xf numFmtId="0" fontId="27" fillId="0" borderId="1" xfId="0" applyFont="1" applyFill="1" applyBorder="1" applyAlignment="1">
      <alignment horizontal="center" vertical="center"/>
    </xf>
    <xf numFmtId="0" fontId="26" fillId="4" borderId="49" xfId="0" applyFont="1" applyFill="1" applyBorder="1" applyAlignment="1">
      <alignment horizontal="center" vertical="center"/>
    </xf>
    <xf numFmtId="0" fontId="27" fillId="0" borderId="12" xfId="0" applyFont="1" applyBorder="1" applyAlignment="1">
      <alignment vertical="center"/>
    </xf>
    <xf numFmtId="0" fontId="27" fillId="0" borderId="26" xfId="0" applyFont="1" applyBorder="1" applyAlignment="1">
      <alignment vertical="center"/>
    </xf>
    <xf numFmtId="0" fontId="27" fillId="0" borderId="15" xfId="0" applyFont="1" applyBorder="1" applyAlignment="1">
      <alignment vertical="center"/>
    </xf>
    <xf numFmtId="0" fontId="3" fillId="0" borderId="0" xfId="0" applyFont="1" applyAlignment="1">
      <alignment horizontal="center" vertical="center"/>
    </xf>
    <xf numFmtId="0" fontId="22" fillId="0" borderId="47" xfId="0" applyFont="1" applyBorder="1" applyAlignment="1">
      <alignment vertical="top" wrapText="1"/>
    </xf>
    <xf numFmtId="0" fontId="22" fillId="0" borderId="48" xfId="0" applyFont="1" applyBorder="1" applyAlignment="1">
      <alignment vertical="top" wrapText="1"/>
    </xf>
    <xf numFmtId="0" fontId="25" fillId="0" borderId="0" xfId="0" applyFont="1" applyAlignment="1">
      <alignment horizontal="left" vertical="center"/>
    </xf>
    <xf numFmtId="0" fontId="22" fillId="0" borderId="0" xfId="0" applyFont="1" applyAlignment="1">
      <alignment horizontal="left" vertical="center"/>
    </xf>
    <xf numFmtId="0" fontId="1" fillId="0" borderId="47" xfId="0" applyFont="1" applyBorder="1" applyAlignment="1">
      <alignment horizontal="left" vertical="top" wrapText="1"/>
    </xf>
    <xf numFmtId="0" fontId="1" fillId="0" borderId="48"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2" fillId="0" borderId="23" xfId="0" applyFont="1" applyBorder="1" applyAlignment="1">
      <alignment horizontal="center" vertical="center"/>
    </xf>
    <xf numFmtId="0" fontId="10" fillId="0" borderId="46" xfId="0" applyFont="1" applyBorder="1" applyAlignment="1">
      <alignment horizontal="center" vertical="center"/>
    </xf>
    <xf numFmtId="177" fontId="22" fillId="0" borderId="0" xfId="0" applyNumberFormat="1" applyFont="1" applyAlignment="1">
      <alignment vertical="center"/>
    </xf>
    <xf numFmtId="0" fontId="2" fillId="0" borderId="20" xfId="0" applyFont="1" applyBorder="1" applyAlignment="1">
      <alignment horizontal="center" vertical="center"/>
    </xf>
    <xf numFmtId="0" fontId="10" fillId="0" borderId="12" xfId="0" applyFont="1" applyBorder="1" applyAlignment="1">
      <alignment vertical="center"/>
    </xf>
    <xf numFmtId="0" fontId="2" fillId="0" borderId="21" xfId="0" applyFont="1" applyBorder="1" applyAlignment="1">
      <alignment horizontal="center" vertical="center"/>
    </xf>
    <xf numFmtId="0" fontId="10" fillId="0" borderId="11" xfId="0" applyFont="1" applyBorder="1" applyAlignment="1">
      <alignment horizontal="center" vertical="center"/>
    </xf>
    <xf numFmtId="0" fontId="2"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8" fillId="0" borderId="0" xfId="0" applyFont="1" applyBorder="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center"/>
    </xf>
    <xf numFmtId="0" fontId="25" fillId="0" borderId="5" xfId="0" applyFont="1" applyBorder="1" applyAlignment="1">
      <alignment horizontal="left" vertical="center"/>
    </xf>
    <xf numFmtId="0" fontId="22" fillId="0" borderId="0" xfId="0" applyFont="1" applyBorder="1" applyAlignment="1">
      <alignment horizontal="left" vertical="center"/>
    </xf>
    <xf numFmtId="0" fontId="22" fillId="0" borderId="5" xfId="0" applyFont="1" applyBorder="1" applyAlignment="1">
      <alignment horizontal="center" vertical="top"/>
    </xf>
    <xf numFmtId="0" fontId="22" fillId="0" borderId="0" xfId="0" applyFont="1" applyBorder="1" applyAlignment="1">
      <alignment horizontal="justify" vertical="top" wrapText="1"/>
    </xf>
    <xf numFmtId="0" fontId="10" fillId="0" borderId="0" xfId="0" applyFont="1" applyBorder="1" applyAlignment="1">
      <alignment horizontal="justify" vertical="top"/>
    </xf>
    <xf numFmtId="0" fontId="10" fillId="0" borderId="6" xfId="0" applyFont="1" applyBorder="1" applyAlignment="1">
      <alignment horizontal="justify" vertical="top"/>
    </xf>
    <xf numFmtId="177" fontId="10" fillId="0" borderId="0" xfId="0" applyNumberFormat="1" applyFont="1" applyAlignment="1">
      <alignment vertical="center"/>
    </xf>
    <xf numFmtId="177" fontId="1" fillId="0" borderId="21" xfId="0" applyNumberFormat="1" applyFont="1" applyBorder="1" applyAlignment="1">
      <alignment horizontal="center" vertical="center" wrapText="1"/>
    </xf>
    <xf numFmtId="177" fontId="22" fillId="0" borderId="55" xfId="0" applyNumberFormat="1" applyFont="1" applyBorder="1" applyAlignment="1">
      <alignment horizontal="center" vertical="center"/>
    </xf>
    <xf numFmtId="177" fontId="22" fillId="0" borderId="11" xfId="0" applyNumberFormat="1" applyFont="1" applyBorder="1" applyAlignment="1">
      <alignment horizontal="center" vertical="center"/>
    </xf>
    <xf numFmtId="179" fontId="10" fillId="0" borderId="29" xfId="0" applyNumberFormat="1" applyFont="1" applyBorder="1" applyAlignment="1">
      <alignment horizontal="center" vertical="center" wrapText="1"/>
    </xf>
    <xf numFmtId="179" fontId="10" fillId="0" borderId="37" xfId="0" applyNumberFormat="1" applyFont="1" applyBorder="1" applyAlignment="1">
      <alignment horizontal="center" vertical="center" wrapText="1"/>
    </xf>
    <xf numFmtId="10" fontId="10" fillId="0" borderId="1" xfId="0" applyNumberFormat="1" applyFont="1" applyBorder="1" applyAlignment="1">
      <alignment horizontal="center" vertical="center"/>
    </xf>
    <xf numFmtId="10" fontId="10" fillId="0" borderId="57" xfId="0" applyNumberFormat="1" applyFont="1" applyBorder="1" applyAlignment="1">
      <alignment horizontal="center" vertical="center"/>
    </xf>
    <xf numFmtId="177" fontId="10" fillId="0" borderId="30" xfId="0" applyNumberFormat="1" applyFont="1" applyBorder="1" applyAlignment="1">
      <alignment horizontal="center" vertical="center" wrapText="1"/>
    </xf>
    <xf numFmtId="177" fontId="10" fillId="0" borderId="38" xfId="0" applyNumberFormat="1" applyFont="1" applyBorder="1" applyAlignment="1">
      <alignment horizontal="center" vertical="center" wrapText="1"/>
    </xf>
    <xf numFmtId="177" fontId="1" fillId="0" borderId="55" xfId="0" applyNumberFormat="1" applyFont="1" applyBorder="1" applyAlignment="1">
      <alignment horizontal="center" vertical="center"/>
    </xf>
    <xf numFmtId="177" fontId="22" fillId="0" borderId="12" xfId="0" applyNumberFormat="1" applyFont="1" applyBorder="1" applyAlignment="1">
      <alignment horizontal="center" vertical="center"/>
    </xf>
    <xf numFmtId="177" fontId="1" fillId="0" borderId="10" xfId="0" applyNumberFormat="1" applyFont="1" applyBorder="1" applyAlignment="1">
      <alignment horizontal="center" vertical="center" wrapText="1"/>
    </xf>
    <xf numFmtId="177" fontId="10" fillId="0" borderId="102" xfId="0" applyNumberFormat="1" applyFont="1" applyBorder="1" applyAlignment="1">
      <alignment vertical="center" wrapText="1"/>
    </xf>
    <xf numFmtId="177" fontId="2" fillId="0" borderId="20" xfId="0" applyNumberFormat="1" applyFont="1" applyBorder="1" applyAlignment="1">
      <alignment horizontal="center" vertical="center"/>
    </xf>
    <xf numFmtId="177" fontId="10" fillId="0" borderId="14" xfId="0" applyNumberFormat="1" applyFont="1" applyBorder="1" applyAlignment="1">
      <alignment horizontal="center" vertical="center"/>
    </xf>
    <xf numFmtId="177" fontId="1" fillId="0" borderId="55" xfId="0" applyNumberFormat="1" applyFont="1" applyBorder="1" applyAlignment="1">
      <alignment horizontal="center" vertical="center" wrapText="1"/>
    </xf>
    <xf numFmtId="177" fontId="22" fillId="0" borderId="49" xfId="0" applyNumberFormat="1" applyFont="1" applyBorder="1" applyAlignment="1">
      <alignment horizontal="center" vertical="center" wrapText="1"/>
    </xf>
    <xf numFmtId="177" fontId="1" fillId="0" borderId="13" xfId="0" applyNumberFormat="1" applyFont="1" applyBorder="1" applyAlignment="1">
      <alignment horizontal="center" vertical="center" wrapText="1"/>
    </xf>
    <xf numFmtId="177" fontId="22" fillId="0" borderId="19" xfId="0" applyNumberFormat="1" applyFont="1" applyBorder="1" applyAlignment="1">
      <alignment horizontal="center" vertical="center" wrapText="1"/>
    </xf>
    <xf numFmtId="0" fontId="27" fillId="0" borderId="20"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30" xfId="0" applyFont="1" applyBorder="1" applyAlignment="1">
      <alignment horizontal="center" vertical="center" textRotation="255" wrapText="1"/>
    </xf>
    <xf numFmtId="0" fontId="27" fillId="0" borderId="19" xfId="0" applyFont="1" applyBorder="1" applyAlignment="1">
      <alignment horizontal="center" vertical="center" textRotation="255" wrapText="1"/>
    </xf>
    <xf numFmtId="0" fontId="27" fillId="0" borderId="38" xfId="0" applyFont="1" applyBorder="1" applyAlignment="1">
      <alignment horizontal="center" vertical="center" textRotation="255" wrapText="1"/>
    </xf>
    <xf numFmtId="0" fontId="27" fillId="0" borderId="55" xfId="0" applyFont="1" applyBorder="1" applyAlignment="1">
      <alignment horizontal="center" vertical="center" textRotation="255" wrapText="1"/>
    </xf>
    <xf numFmtId="0" fontId="27" fillId="0" borderId="1" xfId="0" applyFont="1" applyBorder="1" applyAlignment="1">
      <alignment horizontal="center" vertical="center" textRotation="255" wrapText="1"/>
    </xf>
    <xf numFmtId="0" fontId="27" fillId="0" borderId="49" xfId="0" applyFont="1" applyBorder="1" applyAlignment="1">
      <alignment horizontal="center" vertical="center" textRotation="255" wrapText="1"/>
    </xf>
    <xf numFmtId="0" fontId="27" fillId="0" borderId="57" xfId="0" applyFont="1" applyBorder="1" applyAlignment="1">
      <alignment horizontal="center" vertical="center" textRotation="255" wrapText="1"/>
    </xf>
    <xf numFmtId="0" fontId="6" fillId="0" borderId="93" xfId="0" applyFont="1" applyBorder="1" applyAlignment="1">
      <alignment horizontal="center" vertical="center" textRotation="255" wrapText="1"/>
    </xf>
    <xf numFmtId="0" fontId="6" fillId="0" borderId="86" xfId="0" applyFont="1" applyBorder="1" applyAlignment="1">
      <alignment horizontal="center" vertical="center" textRotation="255" wrapText="1"/>
    </xf>
    <xf numFmtId="0" fontId="6" fillId="0" borderId="40" xfId="0" applyFont="1" applyBorder="1" applyAlignment="1">
      <alignment horizontal="center" vertical="center" textRotation="255" wrapText="1"/>
    </xf>
    <xf numFmtId="0" fontId="27" fillId="0" borderId="57"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0" xfId="0" applyFont="1" applyBorder="1" applyAlignment="1">
      <alignment horizontal="center" vertical="center" textRotation="255" wrapText="1"/>
    </xf>
    <xf numFmtId="0" fontId="27" fillId="0" borderId="25" xfId="0" applyFont="1" applyBorder="1" applyAlignment="1">
      <alignment horizontal="center" vertical="center" textRotation="255" wrapText="1"/>
    </xf>
    <xf numFmtId="0" fontId="27" fillId="0" borderId="14" xfId="0" applyFont="1" applyBorder="1" applyAlignment="1">
      <alignment horizontal="center" vertical="center" textRotation="255" wrapText="1"/>
    </xf>
    <xf numFmtId="0" fontId="27" fillId="0" borderId="33" xfId="0" applyFont="1" applyBorder="1" applyAlignment="1">
      <alignment horizontal="center" vertical="center" textRotation="255" wrapText="1"/>
    </xf>
    <xf numFmtId="0" fontId="27" fillId="0" borderId="29" xfId="0" applyFont="1" applyBorder="1" applyAlignment="1">
      <alignment horizontal="center" vertical="center" textRotation="255" wrapText="1"/>
    </xf>
    <xf numFmtId="0" fontId="27" fillId="0" borderId="18" xfId="0" applyFont="1" applyBorder="1" applyAlignment="1">
      <alignment horizontal="center" vertical="center" textRotation="255" wrapText="1"/>
    </xf>
    <xf numFmtId="0" fontId="27" fillId="0" borderId="37" xfId="0" applyFont="1" applyBorder="1" applyAlignment="1">
      <alignment horizontal="center" vertical="center" textRotation="255" wrapText="1"/>
    </xf>
    <xf numFmtId="177" fontId="27" fillId="0" borderId="65" xfId="0" applyNumberFormat="1" applyFont="1" applyBorder="1" applyAlignment="1">
      <alignment horizontal="center" vertical="center" textRotation="255" wrapText="1"/>
    </xf>
    <xf numFmtId="177" fontId="27" fillId="0" borderId="66" xfId="0" applyNumberFormat="1" applyFont="1" applyBorder="1" applyAlignment="1">
      <alignment horizontal="center" vertical="center" textRotation="255" wrapText="1"/>
    </xf>
    <xf numFmtId="177" fontId="27" fillId="0" borderId="67" xfId="0" applyNumberFormat="1" applyFont="1" applyBorder="1" applyAlignment="1">
      <alignment horizontal="center" vertical="center" textRotation="255" wrapText="1"/>
    </xf>
    <xf numFmtId="177" fontId="27" fillId="0" borderId="68" xfId="0" applyNumberFormat="1" applyFont="1" applyBorder="1" applyAlignment="1">
      <alignment horizontal="center" vertical="center" textRotation="255" wrapText="1"/>
    </xf>
    <xf numFmtId="0" fontId="27" fillId="0" borderId="22" xfId="0"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Alignment="1">
      <alignment horizontal="center" vertical="center"/>
    </xf>
    <xf numFmtId="0" fontId="15" fillId="0" borderId="0" xfId="0" applyFont="1" applyAlignment="1">
      <alignment horizontal="center" vertical="center"/>
    </xf>
    <xf numFmtId="178" fontId="27" fillId="0" borderId="61" xfId="0" applyNumberFormat="1" applyFont="1" applyBorder="1" applyAlignment="1">
      <alignment horizontal="center" vertical="center" textRotation="255" wrapText="1"/>
    </xf>
    <xf numFmtId="178" fontId="27" fillId="0" borderId="54" xfId="0" applyNumberFormat="1" applyFont="1" applyBorder="1" applyAlignment="1">
      <alignment horizontal="center" vertical="center" textRotation="255" wrapText="1"/>
    </xf>
    <xf numFmtId="178" fontId="27" fillId="0" borderId="52" xfId="0" applyNumberFormat="1" applyFont="1" applyBorder="1" applyAlignment="1">
      <alignment horizontal="center" vertical="center" textRotation="255" wrapText="1"/>
    </xf>
    <xf numFmtId="0" fontId="27" fillId="0" borderId="59" xfId="0" applyFont="1" applyBorder="1" applyAlignment="1">
      <alignment horizontal="center" vertical="center" wrapText="1"/>
    </xf>
    <xf numFmtId="0" fontId="27" fillId="0" borderId="23" xfId="0" applyFont="1" applyBorder="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0" fontId="27" fillId="0" borderId="15" xfId="0" applyFont="1" applyBorder="1" applyAlignment="1">
      <alignment horizontal="center" vertical="center" wrapText="1"/>
    </xf>
    <xf numFmtId="0" fontId="27" fillId="0" borderId="103" xfId="0" applyFont="1" applyBorder="1" applyAlignment="1">
      <alignment horizontal="center" vertical="center" wrapText="1"/>
    </xf>
    <xf numFmtId="0" fontId="27" fillId="0" borderId="104"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33" xfId="0" applyFont="1" applyBorder="1" applyAlignment="1">
      <alignment horizontal="center" vertical="center" wrapText="1"/>
    </xf>
    <xf numFmtId="177" fontId="27" fillId="0" borderId="101" xfId="0" applyNumberFormat="1" applyFont="1" applyBorder="1" applyAlignment="1">
      <alignment horizontal="center" vertical="center" textRotation="255" wrapText="1"/>
    </xf>
    <xf numFmtId="177" fontId="27" fillId="0" borderId="89" xfId="0" applyNumberFormat="1" applyFont="1" applyBorder="1" applyAlignment="1">
      <alignment horizontal="center" vertical="center" textRotation="255" wrapText="1"/>
    </xf>
    <xf numFmtId="177" fontId="27" fillId="0" borderId="69" xfId="0" applyNumberFormat="1" applyFont="1" applyBorder="1" applyAlignment="1">
      <alignment horizontal="center" vertical="center" textRotation="255" wrapText="1"/>
    </xf>
    <xf numFmtId="0" fontId="27" fillId="0" borderId="70" xfId="0" applyFont="1" applyBorder="1" applyAlignment="1">
      <alignment horizontal="center" vertical="center" textRotation="255" wrapText="1"/>
    </xf>
    <xf numFmtId="0" fontId="27" fillId="0" borderId="78" xfId="0" applyFont="1" applyFill="1" applyBorder="1" applyAlignment="1">
      <alignment horizontal="center" vertical="center" wrapText="1"/>
    </xf>
    <xf numFmtId="0" fontId="27" fillId="0" borderId="80" xfId="0" applyFont="1" applyFill="1" applyBorder="1" applyAlignment="1">
      <alignment horizontal="center" vertical="center" wrapText="1"/>
    </xf>
    <xf numFmtId="0" fontId="27" fillId="0" borderId="56" xfId="0" applyFont="1" applyBorder="1" applyAlignment="1">
      <alignment horizontal="center" vertical="center"/>
    </xf>
    <xf numFmtId="0" fontId="27" fillId="0" borderId="41" xfId="0" applyFont="1" applyBorder="1" applyAlignment="1">
      <alignment horizontal="center" vertical="center"/>
    </xf>
    <xf numFmtId="49" fontId="27" fillId="0" borderId="108" xfId="0" applyNumberFormat="1" applyFont="1" applyFill="1" applyBorder="1" applyAlignment="1">
      <alignment horizontal="center" vertical="center"/>
    </xf>
    <xf numFmtId="49" fontId="27" fillId="0" borderId="109" xfId="0" applyNumberFormat="1" applyFont="1" applyFill="1" applyBorder="1" applyAlignment="1">
      <alignment horizontal="center" vertical="center"/>
    </xf>
    <xf numFmtId="49" fontId="27" fillId="0" borderId="106" xfId="0" applyNumberFormat="1" applyFont="1" applyFill="1" applyBorder="1" applyAlignment="1">
      <alignment horizontal="center" vertical="center"/>
    </xf>
    <xf numFmtId="49" fontId="27" fillId="0" borderId="107" xfId="0" applyNumberFormat="1" applyFont="1" applyFill="1" applyBorder="1" applyAlignment="1">
      <alignment horizontal="center" vertical="center"/>
    </xf>
    <xf numFmtId="0" fontId="27" fillId="0" borderId="86" xfId="0" applyFont="1" applyBorder="1" applyAlignment="1">
      <alignment horizontal="center" vertical="center" textRotation="255" wrapText="1"/>
    </xf>
    <xf numFmtId="0" fontId="27" fillId="0" borderId="40" xfId="0" applyFont="1" applyBorder="1" applyAlignment="1">
      <alignment horizontal="center" vertical="center" textRotation="255" wrapText="1"/>
    </xf>
    <xf numFmtId="0" fontId="6" fillId="0" borderId="93"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Alignment="1">
      <alignment horizontal="center" vertical="center"/>
    </xf>
    <xf numFmtId="176" fontId="4" fillId="0" borderId="56" xfId="0" applyNumberFormat="1" applyFont="1" applyFill="1" applyBorder="1" applyAlignment="1">
      <alignment horizontal="center" vertical="center"/>
    </xf>
    <xf numFmtId="0" fontId="4" fillId="0" borderId="56" xfId="0" applyFont="1" applyFill="1" applyBorder="1" applyAlignment="1">
      <alignment horizontal="center" vertical="center"/>
    </xf>
    <xf numFmtId="0" fontId="6" fillId="0" borderId="56" xfId="0" applyFont="1" applyBorder="1" applyAlignment="1">
      <alignment horizontal="center" vertical="center"/>
    </xf>
    <xf numFmtId="1" fontId="4" fillId="0" borderId="113" xfId="0" applyNumberFormat="1" applyFont="1" applyFill="1" applyBorder="1" applyAlignment="1">
      <alignment horizontal="center" vertical="center"/>
    </xf>
    <xf numFmtId="1" fontId="4" fillId="0" borderId="104" xfId="0" applyNumberFormat="1" applyFont="1" applyFill="1" applyBorder="1" applyAlignment="1">
      <alignment horizontal="center" vertical="center"/>
    </xf>
    <xf numFmtId="1" fontId="4" fillId="0" borderId="105" xfId="0" applyNumberFormat="1" applyFont="1" applyFill="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55"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75" xfId="0" applyFont="1" applyBorder="1" applyAlignment="1">
      <alignment horizontal="center" vertical="center"/>
    </xf>
    <xf numFmtId="0" fontId="6" fillId="0" borderId="79" xfId="0" applyFont="1" applyBorder="1" applyAlignment="1">
      <alignment horizontal="center" vertical="center"/>
    </xf>
    <xf numFmtId="0" fontId="4" fillId="0" borderId="1" xfId="0" applyFont="1" applyFill="1" applyBorder="1" applyAlignment="1">
      <alignment horizontal="center" vertical="center"/>
    </xf>
    <xf numFmtId="0" fontId="4" fillId="0" borderId="26" xfId="0" applyFont="1" applyFill="1" applyBorder="1" applyAlignment="1">
      <alignment horizontal="center" vertical="center"/>
    </xf>
    <xf numFmtId="0" fontId="4" fillId="4" borderId="126" xfId="0" applyFont="1" applyFill="1" applyBorder="1" applyAlignment="1">
      <alignment horizontal="center" vertical="center"/>
    </xf>
    <xf numFmtId="0" fontId="4" fillId="4" borderId="108" xfId="0" applyFont="1" applyFill="1" applyBorder="1" applyAlignment="1">
      <alignment horizontal="center" vertical="center"/>
    </xf>
    <xf numFmtId="0" fontId="4" fillId="4" borderId="125"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63" xfId="0" applyFont="1" applyFill="1" applyBorder="1" applyAlignment="1">
      <alignment horizontal="center" vertical="center"/>
    </xf>
    <xf numFmtId="177" fontId="6" fillId="0" borderId="20" xfId="0" applyNumberFormat="1" applyFont="1" applyBorder="1" applyAlignment="1">
      <alignment horizontal="center" vertical="center" textRotation="255" wrapText="1"/>
    </xf>
    <xf numFmtId="177" fontId="6" fillId="0" borderId="25" xfId="0" applyNumberFormat="1" applyFont="1" applyBorder="1" applyAlignment="1">
      <alignment horizontal="center" vertical="center" textRotation="255" wrapText="1"/>
    </xf>
    <xf numFmtId="177" fontId="6" fillId="0" borderId="14" xfId="0" applyNumberFormat="1" applyFont="1" applyBorder="1" applyAlignment="1">
      <alignment horizontal="center" vertical="center" textRotation="255" wrapText="1"/>
    </xf>
    <xf numFmtId="0" fontId="2" fillId="0" borderId="0" xfId="3" applyFont="1" applyFill="1" applyAlignment="1">
      <alignment horizontal="left" vertical="center"/>
    </xf>
    <xf numFmtId="0" fontId="10" fillId="0" borderId="0" xfId="3" applyFont="1" applyFill="1" applyAlignment="1">
      <alignment horizontal="left" vertical="center"/>
    </xf>
    <xf numFmtId="0" fontId="1" fillId="0" borderId="138" xfId="3" applyNumberFormat="1" applyFont="1" applyFill="1" applyBorder="1" applyAlignment="1">
      <alignment horizontal="center" vertical="center"/>
    </xf>
    <xf numFmtId="0" fontId="1" fillId="0" borderId="137" xfId="3" applyNumberFormat="1" applyFont="1" applyFill="1" applyBorder="1" applyAlignment="1">
      <alignment horizontal="center" vertical="center"/>
    </xf>
    <xf numFmtId="0" fontId="2" fillId="0" borderId="89" xfId="3" applyFont="1" applyFill="1" applyBorder="1" applyAlignment="1">
      <alignment horizontal="center" vertical="center"/>
    </xf>
    <xf numFmtId="0" fontId="2" fillId="0" borderId="69" xfId="3" applyFont="1" applyFill="1" applyBorder="1" applyAlignment="1">
      <alignment horizontal="center" vertical="center"/>
    </xf>
    <xf numFmtId="0" fontId="2" fillId="0" borderId="141" xfId="3" applyFont="1" applyFill="1" applyBorder="1" applyAlignment="1">
      <alignment vertical="center" wrapText="1"/>
    </xf>
    <xf numFmtId="0" fontId="2" fillId="0" borderId="140" xfId="3" applyFont="1" applyFill="1" applyBorder="1" applyAlignment="1">
      <alignment vertical="center" wrapText="1"/>
    </xf>
    <xf numFmtId="0" fontId="2" fillId="0" borderId="139" xfId="3" applyFont="1" applyFill="1" applyBorder="1" applyAlignment="1">
      <alignment vertical="center" wrapText="1"/>
    </xf>
    <xf numFmtId="0" fontId="2" fillId="0" borderId="7" xfId="3" applyFont="1" applyFill="1" applyBorder="1" applyAlignment="1">
      <alignment vertical="center" wrapText="1"/>
    </xf>
    <xf numFmtId="0" fontId="2" fillId="0" borderId="8" xfId="3" applyFont="1" applyFill="1" applyBorder="1" applyAlignment="1">
      <alignment vertical="center" wrapText="1"/>
    </xf>
    <xf numFmtId="0" fontId="2" fillId="0" borderId="9" xfId="3" applyFont="1" applyFill="1" applyBorder="1" applyAlignment="1">
      <alignment vertical="center" wrapText="1"/>
    </xf>
    <xf numFmtId="0" fontId="1" fillId="0" borderId="134" xfId="3" applyFont="1" applyFill="1" applyBorder="1" applyAlignment="1">
      <alignment horizontal="center" vertical="center"/>
    </xf>
    <xf numFmtId="0" fontId="1" fillId="0" borderId="137" xfId="3" applyFont="1" applyFill="1" applyBorder="1" applyAlignment="1">
      <alignment horizontal="center" vertical="center"/>
    </xf>
    <xf numFmtId="0" fontId="1" fillId="0" borderId="8" xfId="3" applyFont="1" applyFill="1" applyBorder="1" applyAlignment="1">
      <alignment horizontal="center" vertical="center"/>
    </xf>
    <xf numFmtId="0" fontId="2" fillId="0" borderId="89" xfId="3" applyNumberFormat="1" applyFont="1" applyFill="1" applyBorder="1" applyAlignment="1">
      <alignment horizontal="center" vertical="center"/>
    </xf>
    <xf numFmtId="0" fontId="2" fillId="0" borderId="156" xfId="3" applyNumberFormat="1" applyFont="1" applyFill="1" applyBorder="1" applyAlignment="1">
      <alignment horizontal="center" vertical="center"/>
    </xf>
    <xf numFmtId="0" fontId="2" fillId="0" borderId="2" xfId="3" applyFont="1" applyFill="1" applyBorder="1" applyAlignment="1">
      <alignment vertical="center" wrapText="1"/>
    </xf>
    <xf numFmtId="0" fontId="2" fillId="0" borderId="3" xfId="3" applyFont="1" applyFill="1" applyBorder="1" applyAlignment="1">
      <alignment vertical="center" wrapText="1"/>
    </xf>
    <xf numFmtId="0" fontId="2" fillId="0" borderId="4" xfId="3" applyFont="1" applyFill="1" applyBorder="1" applyAlignment="1">
      <alignment vertical="center" wrapText="1"/>
    </xf>
    <xf numFmtId="0" fontId="2" fillId="0" borderId="150" xfId="3" applyFont="1" applyFill="1" applyBorder="1" applyAlignment="1">
      <alignment vertical="center" wrapText="1"/>
    </xf>
    <xf numFmtId="0" fontId="2" fillId="0" borderId="53" xfId="3" applyFont="1" applyFill="1" applyBorder="1" applyAlignment="1">
      <alignment vertical="center" wrapText="1"/>
    </xf>
    <xf numFmtId="0" fontId="2" fillId="0" borderId="149" xfId="3" applyFont="1" applyFill="1" applyBorder="1" applyAlignment="1">
      <alignment vertical="center" wrapText="1"/>
    </xf>
    <xf numFmtId="0" fontId="1" fillId="0" borderId="155" xfId="3" applyNumberFormat="1" applyFont="1" applyFill="1" applyBorder="1" applyAlignment="1">
      <alignment horizontal="center" vertical="center"/>
    </xf>
    <xf numFmtId="0" fontId="1" fillId="0" borderId="154" xfId="3" applyNumberFormat="1" applyFont="1" applyFill="1" applyBorder="1" applyAlignment="1">
      <alignment horizontal="center" vertical="center"/>
    </xf>
    <xf numFmtId="0" fontId="1" fillId="0" borderId="153" xfId="3" applyNumberFormat="1" applyFont="1" applyFill="1" applyBorder="1" applyAlignment="1">
      <alignment horizontal="center" vertical="center"/>
    </xf>
    <xf numFmtId="0" fontId="1" fillId="0" borderId="141" xfId="3" applyFont="1" applyFill="1" applyBorder="1" applyAlignment="1">
      <alignment vertical="center" wrapText="1"/>
    </xf>
    <xf numFmtId="0" fontId="1" fillId="0" borderId="140" xfId="3" applyFont="1" applyFill="1" applyBorder="1" applyAlignment="1">
      <alignment vertical="center" wrapText="1"/>
    </xf>
    <xf numFmtId="0" fontId="1" fillId="0" borderId="139" xfId="3" applyFont="1" applyFill="1" applyBorder="1" applyAlignment="1">
      <alignment vertical="center" wrapText="1"/>
    </xf>
    <xf numFmtId="0" fontId="1" fillId="0" borderId="7" xfId="3" applyFont="1" applyFill="1" applyBorder="1" applyAlignment="1">
      <alignment vertical="center" wrapText="1"/>
    </xf>
    <xf numFmtId="0" fontId="1" fillId="0" borderId="8" xfId="3" applyFont="1" applyFill="1" applyBorder="1" applyAlignment="1">
      <alignment vertical="center" wrapText="1"/>
    </xf>
    <xf numFmtId="0" fontId="1" fillId="0" borderId="9" xfId="3" applyFont="1" applyFill="1" applyBorder="1" applyAlignment="1">
      <alignment vertical="center" wrapText="1"/>
    </xf>
    <xf numFmtId="0" fontId="1" fillId="0" borderId="164" xfId="3" applyFont="1" applyFill="1" applyBorder="1" applyAlignment="1">
      <alignment horizontal="center" vertical="center"/>
    </xf>
    <xf numFmtId="0" fontId="1" fillId="0" borderId="174" xfId="3" applyFont="1" applyFill="1" applyBorder="1" applyAlignment="1">
      <alignment horizontal="center" vertical="center"/>
    </xf>
    <xf numFmtId="0" fontId="2" fillId="0" borderId="101" xfId="3" applyFont="1" applyFill="1" applyBorder="1" applyAlignment="1">
      <alignment horizontal="center" vertical="center"/>
    </xf>
    <xf numFmtId="0" fontId="2" fillId="0" borderId="156" xfId="3" applyFont="1" applyFill="1" applyBorder="1" applyAlignment="1">
      <alignment horizontal="center" vertical="center"/>
    </xf>
    <xf numFmtId="0" fontId="1" fillId="0" borderId="2" xfId="3" applyFont="1" applyFill="1" applyBorder="1" applyAlignment="1">
      <alignment vertical="center" wrapText="1"/>
    </xf>
    <xf numFmtId="0" fontId="1" fillId="0" borderId="3" xfId="3" applyFont="1" applyFill="1" applyBorder="1" applyAlignment="1">
      <alignment vertical="center" wrapText="1"/>
    </xf>
    <xf numFmtId="0" fontId="1" fillId="0" borderId="4" xfId="3" applyFont="1" applyFill="1" applyBorder="1" applyAlignment="1">
      <alignment vertical="center" wrapText="1"/>
    </xf>
    <xf numFmtId="0" fontId="1" fillId="0" borderId="150" xfId="3" applyFont="1" applyFill="1" applyBorder="1" applyAlignment="1">
      <alignment vertical="center" wrapText="1"/>
    </xf>
    <xf numFmtId="0" fontId="1" fillId="0" borderId="53" xfId="3" applyFont="1" applyFill="1" applyBorder="1" applyAlignment="1">
      <alignment vertical="center" wrapText="1"/>
    </xf>
    <xf numFmtId="0" fontId="1" fillId="0" borderId="149" xfId="3" applyFont="1" applyFill="1" applyBorder="1" applyAlignment="1">
      <alignment vertical="center" wrapText="1"/>
    </xf>
    <xf numFmtId="0" fontId="1" fillId="0" borderId="183" xfId="3" applyFont="1" applyFill="1" applyBorder="1" applyAlignment="1">
      <alignment horizontal="center" vertical="center"/>
    </xf>
    <xf numFmtId="0" fontId="1" fillId="0" borderId="169" xfId="3" applyFont="1" applyFill="1" applyBorder="1" applyAlignment="1">
      <alignment horizontal="center" vertical="center"/>
    </xf>
    <xf numFmtId="0" fontId="2" fillId="0" borderId="168" xfId="3" applyFont="1" applyFill="1" applyBorder="1" applyAlignment="1">
      <alignment horizontal="center" vertical="center"/>
    </xf>
    <xf numFmtId="0" fontId="1" fillId="0" borderId="181" xfId="3" applyFont="1" applyFill="1" applyBorder="1" applyAlignment="1">
      <alignment horizontal="center" vertical="center"/>
    </xf>
    <xf numFmtId="0" fontId="1" fillId="0" borderId="39" xfId="3" applyFont="1" applyFill="1" applyBorder="1" applyAlignment="1">
      <alignment horizontal="center" vertical="center"/>
    </xf>
    <xf numFmtId="0" fontId="2" fillId="0" borderId="136" xfId="3" applyFont="1" applyFill="1" applyBorder="1" applyAlignment="1">
      <alignment horizontal="center" vertical="center"/>
    </xf>
    <xf numFmtId="0" fontId="1" fillId="0" borderId="164" xfId="3" applyFont="1" applyFill="1" applyBorder="1" applyAlignment="1">
      <alignment horizontal="center" vertical="center" wrapText="1" shrinkToFit="1"/>
    </xf>
    <xf numFmtId="0" fontId="1" fillId="0" borderId="184" xfId="3" applyFont="1" applyFill="1" applyBorder="1" applyAlignment="1">
      <alignment horizontal="center" vertical="center" wrapText="1" shrinkToFit="1"/>
    </xf>
    <xf numFmtId="0" fontId="24" fillId="0" borderId="0" xfId="3" applyFont="1" applyAlignment="1">
      <alignment horizontal="center" vertical="center"/>
    </xf>
    <xf numFmtId="0" fontId="19" fillId="0" borderId="104" xfId="3" applyFont="1" applyFill="1" applyBorder="1" applyAlignment="1">
      <alignment horizontal="center" vertical="center"/>
    </xf>
    <xf numFmtId="0" fontId="19" fillId="0" borderId="188" xfId="3" applyFont="1" applyFill="1" applyBorder="1" applyAlignment="1">
      <alignment horizontal="center" vertical="center"/>
    </xf>
    <xf numFmtId="0" fontId="19" fillId="0" borderId="187" xfId="3" applyFont="1" applyFill="1" applyBorder="1" applyAlignment="1">
      <alignment horizontal="center" vertical="center"/>
    </xf>
    <xf numFmtId="0" fontId="19" fillId="0" borderId="105" xfId="3" applyFont="1" applyFill="1" applyBorder="1" applyAlignment="1">
      <alignment horizontal="center" vertical="center"/>
    </xf>
    <xf numFmtId="0" fontId="1" fillId="0" borderId="5" xfId="3" applyFont="1" applyFill="1" applyBorder="1" applyAlignment="1">
      <alignment vertical="center" wrapText="1"/>
    </xf>
    <xf numFmtId="0" fontId="1" fillId="0" borderId="0" xfId="3" applyFont="1" applyFill="1" applyBorder="1" applyAlignment="1">
      <alignment vertical="center" wrapText="1"/>
    </xf>
    <xf numFmtId="0" fontId="1" fillId="0" borderId="6" xfId="3" applyFont="1" applyFill="1" applyBorder="1" applyAlignment="1">
      <alignment vertical="center" wrapText="1"/>
    </xf>
  </cellXfs>
  <cellStyles count="4">
    <cellStyle name="百分比" xfId="2" builtinId="5"/>
    <cellStyle name="百分比 2" xfId="1"/>
    <cellStyle name="常规" xfId="0" builtinId="0"/>
    <cellStyle name="常规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0</xdr:row>
      <xdr:rowOff>219075</xdr:rowOff>
    </xdr:to>
    <xdr:sp macro="" textlink="">
      <xdr:nvSpPr>
        <xdr:cNvPr id="2122" name="Text Box 2"/>
        <xdr:cNvSpPr txBox="1">
          <a:spLocks noChangeArrowheads="1"/>
        </xdr:cNvSpPr>
      </xdr:nvSpPr>
      <xdr:spPr bwMode="auto">
        <a:xfrm>
          <a:off x="36385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219075</xdr:rowOff>
    </xdr:to>
    <xdr:sp macro="" textlink="">
      <xdr:nvSpPr>
        <xdr:cNvPr id="2126" name="Text Box 6"/>
        <xdr:cNvSpPr txBox="1">
          <a:spLocks noChangeArrowheads="1"/>
        </xdr:cNvSpPr>
      </xdr:nvSpPr>
      <xdr:spPr bwMode="auto">
        <a:xfrm>
          <a:off x="3638550" y="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11431</xdr:colOff>
      <xdr:row>14</xdr:row>
      <xdr:rowOff>3810</xdr:rowOff>
    </xdr:from>
    <xdr:to>
      <xdr:col>1</xdr:col>
      <xdr:colOff>1</xdr:colOff>
      <xdr:row>15</xdr:row>
      <xdr:rowOff>0</xdr:rowOff>
    </xdr:to>
    <xdr:sp macro="" textlink="">
      <xdr:nvSpPr>
        <xdr:cNvPr id="2127" name="Line 7"/>
        <xdr:cNvSpPr>
          <a:spLocks noChangeShapeType="1"/>
        </xdr:cNvSpPr>
      </xdr:nvSpPr>
      <xdr:spPr bwMode="auto">
        <a:xfrm>
          <a:off x="11431" y="5581650"/>
          <a:ext cx="1055370" cy="205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xdr:colOff>
      <xdr:row>14</xdr:row>
      <xdr:rowOff>7620</xdr:rowOff>
    </xdr:from>
    <xdr:to>
      <xdr:col>0</xdr:col>
      <xdr:colOff>929639</xdr:colOff>
      <xdr:row>16</xdr:row>
      <xdr:rowOff>3810</xdr:rowOff>
    </xdr:to>
    <xdr:sp macro="" textlink="">
      <xdr:nvSpPr>
        <xdr:cNvPr id="2128" name="Line 8"/>
        <xdr:cNvSpPr>
          <a:spLocks noChangeShapeType="1"/>
        </xdr:cNvSpPr>
      </xdr:nvSpPr>
      <xdr:spPr bwMode="auto">
        <a:xfrm>
          <a:off x="3810" y="5585460"/>
          <a:ext cx="925829" cy="4152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20</xdr:col>
          <xdr:colOff>295275</xdr:colOff>
          <xdr:row>46</xdr:row>
          <xdr:rowOff>38100</xdr:rowOff>
        </xdr:to>
        <xdr:sp macro="" textlink="">
          <xdr:nvSpPr>
            <xdr:cNvPr id="2051" name="Picture 24"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95250</xdr:colOff>
      <xdr:row>3</xdr:row>
      <xdr:rowOff>57150</xdr:rowOff>
    </xdr:from>
    <xdr:to>
      <xdr:col>3</xdr:col>
      <xdr:colOff>180975</xdr:colOff>
      <xdr:row>3</xdr:row>
      <xdr:rowOff>171450</xdr:rowOff>
    </xdr:to>
    <xdr:sp macro="" textlink="">
      <xdr:nvSpPr>
        <xdr:cNvPr id="2" name="AutoShape 15"/>
        <xdr:cNvSpPr>
          <a:spLocks noChangeArrowheads="1"/>
        </xdr:cNvSpPr>
      </xdr:nvSpPr>
      <xdr:spPr bwMode="auto">
        <a:xfrm>
          <a:off x="2152650" y="600075"/>
          <a:ext cx="85725" cy="1143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10</xdr:col>
      <xdr:colOff>114300</xdr:colOff>
      <xdr:row>24</xdr:row>
      <xdr:rowOff>28575</xdr:rowOff>
    </xdr:from>
    <xdr:to>
      <xdr:col>10</xdr:col>
      <xdr:colOff>200025</xdr:colOff>
      <xdr:row>24</xdr:row>
      <xdr:rowOff>142875</xdr:rowOff>
    </xdr:to>
    <xdr:sp macro="" textlink="">
      <xdr:nvSpPr>
        <xdr:cNvPr id="3" name="AutoShape 17"/>
        <xdr:cNvSpPr>
          <a:spLocks noChangeArrowheads="1"/>
        </xdr:cNvSpPr>
      </xdr:nvSpPr>
      <xdr:spPr bwMode="auto">
        <a:xfrm>
          <a:off x="6972300" y="4371975"/>
          <a:ext cx="85725" cy="114300"/>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2</xdr:col>
      <xdr:colOff>133350</xdr:colOff>
      <xdr:row>3</xdr:row>
      <xdr:rowOff>57150</xdr:rowOff>
    </xdr:from>
    <xdr:to>
      <xdr:col>2</xdr:col>
      <xdr:colOff>219075</xdr:colOff>
      <xdr:row>3</xdr:row>
      <xdr:rowOff>171450</xdr:rowOff>
    </xdr:to>
    <xdr:sp macro="" textlink="">
      <xdr:nvSpPr>
        <xdr:cNvPr id="4" name="AutoShape 18"/>
        <xdr:cNvSpPr>
          <a:spLocks noChangeArrowheads="1"/>
        </xdr:cNvSpPr>
      </xdr:nvSpPr>
      <xdr:spPr bwMode="auto">
        <a:xfrm>
          <a:off x="1504950" y="600075"/>
          <a:ext cx="85725" cy="114300"/>
        </a:xfrm>
        <a:prstGeom prst="triangle">
          <a:avLst>
            <a:gd name="adj" fmla="val 50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__1.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view="pageBreakPreview" zoomScale="85" zoomScaleNormal="100" zoomScaleSheetLayoutView="85" workbookViewId="0">
      <selection activeCell="M6" sqref="M6"/>
    </sheetView>
  </sheetViews>
  <sheetFormatPr defaultColWidth="9" defaultRowHeight="15.95" customHeight="1"/>
  <cols>
    <col min="1" max="1" width="14" style="5" customWidth="1"/>
    <col min="2" max="12" width="5.625" style="5" customWidth="1"/>
    <col min="13" max="19" width="3.625" style="5" customWidth="1"/>
    <col min="20" max="16384" width="9" style="5"/>
  </cols>
  <sheetData>
    <row r="1" spans="1:17" s="10" customFormat="1" ht="60" customHeight="1">
      <c r="A1" s="611" t="s">
        <v>74</v>
      </c>
      <c r="B1" s="611"/>
      <c r="C1" s="611"/>
      <c r="D1" s="611"/>
      <c r="E1" s="611"/>
      <c r="F1" s="611"/>
      <c r="G1" s="611"/>
      <c r="H1" s="611"/>
      <c r="I1" s="611"/>
      <c r="J1" s="611"/>
      <c r="K1" s="611"/>
      <c r="L1" s="611"/>
    </row>
    <row r="2" spans="1:17" ht="15" customHeight="1">
      <c r="A2" s="612" t="s">
        <v>75</v>
      </c>
      <c r="B2" s="613"/>
      <c r="C2" s="613"/>
      <c r="D2" s="613"/>
      <c r="E2" s="613"/>
      <c r="F2" s="613"/>
      <c r="G2" s="613"/>
      <c r="H2" s="613"/>
      <c r="I2" s="613"/>
      <c r="J2" s="613"/>
      <c r="K2" s="613"/>
      <c r="L2" s="613"/>
    </row>
    <row r="3" spans="1:17" ht="15" customHeight="1" thickBot="1"/>
    <row r="4" spans="1:17" ht="15" customHeight="1">
      <c r="A4" s="566" t="s">
        <v>78</v>
      </c>
      <c r="B4" s="6" t="s">
        <v>17</v>
      </c>
      <c r="C4" s="7"/>
      <c r="D4" s="7"/>
      <c r="E4" s="7"/>
      <c r="F4" s="7"/>
      <c r="G4" s="7"/>
      <c r="H4" s="7"/>
      <c r="I4" s="7"/>
      <c r="J4" s="7"/>
      <c r="K4" s="7"/>
      <c r="L4" s="8"/>
    </row>
    <row r="5" spans="1:17" ht="15" customHeight="1">
      <c r="A5" s="555" t="s">
        <v>79</v>
      </c>
      <c r="B5" s="9" t="s">
        <v>80</v>
      </c>
      <c r="C5" s="10"/>
      <c r="D5" s="10"/>
      <c r="E5" s="10"/>
      <c r="F5" s="10"/>
      <c r="G5" s="10"/>
      <c r="H5" s="10"/>
      <c r="I5" s="10"/>
      <c r="J5" s="10"/>
      <c r="K5" s="10"/>
      <c r="L5" s="11"/>
    </row>
    <row r="6" spans="1:17" ht="15" customHeight="1">
      <c r="A6" s="614" t="s">
        <v>81</v>
      </c>
      <c r="B6" s="615"/>
      <c r="C6" s="10"/>
      <c r="D6" s="10"/>
      <c r="E6" s="10"/>
      <c r="F6" s="10"/>
      <c r="G6" s="10"/>
      <c r="H6" s="10"/>
      <c r="I6" s="10"/>
      <c r="J6" s="10"/>
      <c r="K6" s="10"/>
      <c r="L6" s="11"/>
    </row>
    <row r="7" spans="1:17" ht="37.5" customHeight="1">
      <c r="A7" s="616" t="s">
        <v>82</v>
      </c>
      <c r="B7" s="617" t="s">
        <v>295</v>
      </c>
      <c r="C7" s="618"/>
      <c r="D7" s="618"/>
      <c r="E7" s="618"/>
      <c r="F7" s="618"/>
      <c r="G7" s="618"/>
      <c r="H7" s="618"/>
      <c r="I7" s="618"/>
      <c r="J7" s="618"/>
      <c r="K7" s="618"/>
      <c r="L7" s="619"/>
    </row>
    <row r="8" spans="1:17" ht="37.5" customHeight="1">
      <c r="A8" s="616"/>
      <c r="B8" s="618"/>
      <c r="C8" s="618"/>
      <c r="D8" s="618"/>
      <c r="E8" s="618"/>
      <c r="F8" s="618"/>
      <c r="G8" s="618"/>
      <c r="H8" s="618"/>
      <c r="I8" s="618"/>
      <c r="J8" s="618"/>
      <c r="K8" s="618"/>
      <c r="L8" s="619"/>
      <c r="Q8" s="10"/>
    </row>
    <row r="9" spans="1:17" ht="124.5" customHeight="1">
      <c r="A9" s="567" t="s">
        <v>83</v>
      </c>
      <c r="B9" s="593" t="s">
        <v>84</v>
      </c>
      <c r="C9" s="593"/>
      <c r="D9" s="593"/>
      <c r="E9" s="593"/>
      <c r="F9" s="593"/>
      <c r="G9" s="593"/>
      <c r="H9" s="593"/>
      <c r="I9" s="593"/>
      <c r="J9" s="593"/>
      <c r="K9" s="593"/>
      <c r="L9" s="594"/>
    </row>
    <row r="10" spans="1:17" ht="24.75" customHeight="1">
      <c r="A10" s="555" t="s">
        <v>51</v>
      </c>
      <c r="B10" s="597" t="s">
        <v>52</v>
      </c>
      <c r="C10" s="597"/>
      <c r="D10" s="597"/>
      <c r="E10" s="597"/>
      <c r="F10" s="597"/>
      <c r="G10" s="597"/>
      <c r="H10" s="597"/>
      <c r="I10" s="597"/>
      <c r="J10" s="597"/>
      <c r="K10" s="597"/>
      <c r="L10" s="598"/>
    </row>
    <row r="11" spans="1:17" ht="24.75" customHeight="1" thickBot="1">
      <c r="A11" s="12"/>
      <c r="B11" s="599"/>
      <c r="C11" s="599"/>
      <c r="D11" s="599"/>
      <c r="E11" s="599"/>
      <c r="F11" s="599"/>
      <c r="G11" s="599"/>
      <c r="H11" s="599"/>
      <c r="I11" s="599"/>
      <c r="J11" s="599"/>
      <c r="K11" s="599"/>
      <c r="L11" s="600"/>
    </row>
    <row r="12" spans="1:17" ht="12.75" customHeight="1">
      <c r="A12" s="10"/>
      <c r="B12" s="10"/>
      <c r="C12" s="10"/>
      <c r="D12" s="10"/>
      <c r="E12" s="10"/>
      <c r="F12" s="10"/>
      <c r="G12" s="10"/>
      <c r="H12" s="10"/>
      <c r="I12" s="10"/>
      <c r="J12" s="10"/>
      <c r="K12" s="10"/>
      <c r="L12" s="10"/>
    </row>
    <row r="13" spans="1:17" ht="15" customHeight="1">
      <c r="A13" s="595" t="s">
        <v>53</v>
      </c>
      <c r="B13" s="596"/>
    </row>
    <row r="14" spans="1:17" s="22" customFormat="1" ht="18" customHeight="1" thickBot="1">
      <c r="A14" s="603" t="s">
        <v>76</v>
      </c>
      <c r="B14" s="603"/>
      <c r="E14" s="23"/>
      <c r="F14" s="23"/>
      <c r="G14" s="23"/>
    </row>
    <row r="15" spans="1:17" ht="16.5" customHeight="1">
      <c r="A15" s="556" t="s">
        <v>59</v>
      </c>
      <c r="B15" s="604" t="s">
        <v>54</v>
      </c>
      <c r="C15" s="605"/>
      <c r="D15" s="606" t="s">
        <v>55</v>
      </c>
      <c r="E15" s="607"/>
      <c r="F15" s="608" t="s">
        <v>56</v>
      </c>
      <c r="G15" s="609"/>
      <c r="H15" s="606" t="s">
        <v>57</v>
      </c>
      <c r="I15" s="607"/>
      <c r="J15" s="608" t="s">
        <v>58</v>
      </c>
      <c r="K15" s="610"/>
      <c r="L15" s="601" t="s">
        <v>61</v>
      </c>
    </row>
    <row r="16" spans="1:17" ht="16.5" customHeight="1" thickBot="1">
      <c r="A16" s="557" t="s">
        <v>60</v>
      </c>
      <c r="B16" s="13">
        <v>1</v>
      </c>
      <c r="C16" s="14">
        <v>2</v>
      </c>
      <c r="D16" s="15">
        <v>3</v>
      </c>
      <c r="E16" s="16">
        <v>4</v>
      </c>
      <c r="F16" s="17">
        <v>5</v>
      </c>
      <c r="G16" s="14">
        <v>6</v>
      </c>
      <c r="H16" s="15">
        <v>7</v>
      </c>
      <c r="I16" s="16">
        <v>8</v>
      </c>
      <c r="J16" s="17">
        <v>9</v>
      </c>
      <c r="K16" s="18">
        <v>10</v>
      </c>
      <c r="L16" s="602"/>
    </row>
    <row r="17" spans="1:15" ht="16.5" customHeight="1">
      <c r="A17" s="558" t="s">
        <v>62</v>
      </c>
      <c r="B17" s="357" t="s">
        <v>16</v>
      </c>
      <c r="C17" s="358"/>
      <c r="D17" s="359"/>
      <c r="E17" s="360"/>
      <c r="F17" s="361"/>
      <c r="G17" s="358"/>
      <c r="H17" s="359"/>
      <c r="I17" s="360"/>
      <c r="J17" s="361"/>
      <c r="K17" s="362">
        <v>1</v>
      </c>
      <c r="L17" s="363">
        <f>SUM(B17:K17)</f>
        <v>1</v>
      </c>
    </row>
    <row r="18" spans="1:15" ht="16.5" customHeight="1">
      <c r="A18" s="559" t="s">
        <v>63</v>
      </c>
      <c r="B18" s="364">
        <v>2</v>
      </c>
      <c r="C18" s="365"/>
      <c r="D18" s="366"/>
      <c r="E18" s="367"/>
      <c r="F18" s="368"/>
      <c r="G18" s="365"/>
      <c r="H18" s="366"/>
      <c r="I18" s="367"/>
      <c r="J18" s="368"/>
      <c r="K18" s="369"/>
      <c r="L18" s="370">
        <f t="shared" ref="L18:L27" si="0">SUM(B18:K18)</f>
        <v>2</v>
      </c>
    </row>
    <row r="19" spans="1:15" ht="16.5" customHeight="1">
      <c r="A19" s="559" t="s">
        <v>64</v>
      </c>
      <c r="B19" s="364">
        <v>16</v>
      </c>
      <c r="C19" s="436">
        <v>16</v>
      </c>
      <c r="D19" s="366">
        <v>16</v>
      </c>
      <c r="E19" s="437">
        <v>16</v>
      </c>
      <c r="F19" s="368">
        <v>16</v>
      </c>
      <c r="G19" s="436">
        <v>16</v>
      </c>
      <c r="H19" s="366">
        <v>16</v>
      </c>
      <c r="I19" s="367">
        <v>16</v>
      </c>
      <c r="J19" s="368"/>
      <c r="K19" s="369"/>
      <c r="L19" s="370">
        <f t="shared" si="0"/>
        <v>128</v>
      </c>
    </row>
    <row r="20" spans="1:15" ht="16.5" customHeight="1">
      <c r="A20" s="560" t="s">
        <v>65</v>
      </c>
      <c r="B20" s="364"/>
      <c r="C20" s="436"/>
      <c r="D20" s="366"/>
      <c r="E20" s="437"/>
      <c r="F20" s="368"/>
      <c r="G20" s="436"/>
      <c r="H20" s="366"/>
      <c r="I20" s="367"/>
      <c r="J20" s="368"/>
      <c r="K20" s="369"/>
      <c r="L20" s="370"/>
    </row>
    <row r="21" spans="1:15" ht="16.5" customHeight="1">
      <c r="A21" s="559" t="s">
        <v>66</v>
      </c>
      <c r="B21" s="364"/>
      <c r="C21" s="436"/>
      <c r="D21" s="366">
        <v>2</v>
      </c>
      <c r="E21" s="437">
        <v>2</v>
      </c>
      <c r="F21" s="368">
        <v>3</v>
      </c>
      <c r="G21" s="436">
        <v>2</v>
      </c>
      <c r="H21" s="366">
        <v>2</v>
      </c>
      <c r="I21" s="367">
        <v>2</v>
      </c>
      <c r="J21" s="368"/>
      <c r="K21" s="369"/>
      <c r="L21" s="370">
        <v>13</v>
      </c>
    </row>
    <row r="22" spans="1:15" ht="16.5" customHeight="1">
      <c r="A22" s="559" t="s">
        <v>67</v>
      </c>
      <c r="B22" s="364"/>
      <c r="C22" s="436">
        <v>4</v>
      </c>
      <c r="D22" s="366">
        <v>1</v>
      </c>
      <c r="E22" s="437">
        <v>2</v>
      </c>
      <c r="F22" s="368"/>
      <c r="G22" s="436">
        <v>2</v>
      </c>
      <c r="H22" s="366"/>
      <c r="I22" s="367"/>
      <c r="J22" s="368">
        <v>20</v>
      </c>
      <c r="K22" s="369">
        <v>3</v>
      </c>
      <c r="L22" s="370">
        <f t="shared" si="0"/>
        <v>32</v>
      </c>
    </row>
    <row r="23" spans="1:15" ht="16.5" customHeight="1">
      <c r="A23" s="559" t="s">
        <v>68</v>
      </c>
      <c r="B23" s="364"/>
      <c r="C23" s="436"/>
      <c r="D23" s="366"/>
      <c r="E23" s="437"/>
      <c r="F23" s="368"/>
      <c r="G23" s="436"/>
      <c r="H23" s="366"/>
      <c r="I23" s="367"/>
      <c r="J23" s="368"/>
      <c r="K23" s="369">
        <v>14</v>
      </c>
      <c r="L23" s="370">
        <f t="shared" si="0"/>
        <v>14</v>
      </c>
    </row>
    <row r="24" spans="1:15" ht="16.5" customHeight="1">
      <c r="A24" s="559" t="s">
        <v>69</v>
      </c>
      <c r="B24" s="364"/>
      <c r="C24" s="436"/>
      <c r="D24" s="366"/>
      <c r="E24" s="437"/>
      <c r="F24" s="368"/>
      <c r="G24" s="436"/>
      <c r="H24" s="366">
        <v>1</v>
      </c>
      <c r="I24" s="367">
        <v>1</v>
      </c>
      <c r="J24" s="368"/>
      <c r="K24" s="369"/>
      <c r="L24" s="370">
        <v>2</v>
      </c>
    </row>
    <row r="25" spans="1:15" ht="16.5" customHeight="1">
      <c r="A25" s="559" t="s">
        <v>70</v>
      </c>
      <c r="B25" s="364">
        <v>1</v>
      </c>
      <c r="C25" s="436">
        <v>1</v>
      </c>
      <c r="D25" s="366">
        <v>1</v>
      </c>
      <c r="E25" s="437">
        <v>1</v>
      </c>
      <c r="F25" s="368">
        <v>1</v>
      </c>
      <c r="G25" s="436">
        <v>1</v>
      </c>
      <c r="H25" s="366">
        <v>1</v>
      </c>
      <c r="I25" s="367">
        <v>1</v>
      </c>
      <c r="J25" s="368"/>
      <c r="K25" s="369"/>
      <c r="L25" s="370">
        <f t="shared" si="0"/>
        <v>8</v>
      </c>
      <c r="O25" s="19"/>
    </row>
    <row r="26" spans="1:15" ht="16.5" customHeight="1" thickBot="1">
      <c r="A26" s="561" t="s">
        <v>71</v>
      </c>
      <c r="B26" s="371">
        <v>7</v>
      </c>
      <c r="C26" s="372">
        <v>5</v>
      </c>
      <c r="D26" s="373">
        <v>7</v>
      </c>
      <c r="E26" s="374">
        <v>5</v>
      </c>
      <c r="F26" s="375">
        <v>7</v>
      </c>
      <c r="G26" s="372">
        <v>5</v>
      </c>
      <c r="H26" s="373">
        <v>7</v>
      </c>
      <c r="I26" s="374">
        <v>5</v>
      </c>
      <c r="J26" s="375">
        <v>7</v>
      </c>
      <c r="K26" s="376"/>
      <c r="L26" s="377">
        <f t="shared" si="0"/>
        <v>55</v>
      </c>
    </row>
    <row r="27" spans="1:15" ht="16.5" customHeight="1" thickBot="1">
      <c r="A27" s="562" t="s">
        <v>72</v>
      </c>
      <c r="B27" s="378">
        <f>SUM(B18:B26)</f>
        <v>26</v>
      </c>
      <c r="C27" s="379">
        <f>SUM(C17:C26)</f>
        <v>26</v>
      </c>
      <c r="D27" s="380">
        <f t="shared" ref="D27:K27" si="1">SUM(D17:D26)</f>
        <v>27</v>
      </c>
      <c r="E27" s="381">
        <f t="shared" si="1"/>
        <v>26</v>
      </c>
      <c r="F27" s="382">
        <f>SUM(F17:F26)</f>
        <v>27</v>
      </c>
      <c r="G27" s="379">
        <f t="shared" si="1"/>
        <v>26</v>
      </c>
      <c r="H27" s="380">
        <f t="shared" si="1"/>
        <v>27</v>
      </c>
      <c r="I27" s="381">
        <f t="shared" si="1"/>
        <v>25</v>
      </c>
      <c r="J27" s="382">
        <f t="shared" si="1"/>
        <v>27</v>
      </c>
      <c r="K27" s="383">
        <f t="shared" si="1"/>
        <v>18</v>
      </c>
      <c r="L27" s="384">
        <f t="shared" si="0"/>
        <v>255</v>
      </c>
      <c r="M27" s="10"/>
    </row>
    <row r="28" spans="1:15" ht="12" customHeight="1"/>
    <row r="29" spans="1:15" ht="15.95" customHeight="1">
      <c r="A29" s="563" t="s">
        <v>77</v>
      </c>
      <c r="B29" s="564"/>
      <c r="C29" s="564"/>
      <c r="D29" s="564"/>
      <c r="E29" s="564"/>
      <c r="F29" s="565" t="s">
        <v>73</v>
      </c>
      <c r="G29" s="21"/>
    </row>
    <row r="30" spans="1:15" ht="15.95" customHeight="1">
      <c r="G30" s="5" t="s">
        <v>8</v>
      </c>
    </row>
    <row r="31" spans="1:15" ht="15.95" customHeight="1">
      <c r="F31" s="20"/>
      <c r="G31" s="20"/>
      <c r="H31" s="20"/>
    </row>
  </sheetData>
  <mergeCells count="15">
    <mergeCell ref="A1:L1"/>
    <mergeCell ref="A2:L2"/>
    <mergeCell ref="A6:B6"/>
    <mergeCell ref="A7:A8"/>
    <mergeCell ref="B7:L8"/>
    <mergeCell ref="B9:L9"/>
    <mergeCell ref="A13:B13"/>
    <mergeCell ref="B10:L11"/>
    <mergeCell ref="L15:L16"/>
    <mergeCell ref="A14:B14"/>
    <mergeCell ref="B15:C15"/>
    <mergeCell ref="D15:E15"/>
    <mergeCell ref="F15:G15"/>
    <mergeCell ref="H15:I15"/>
    <mergeCell ref="J15:K15"/>
  </mergeCells>
  <phoneticPr fontId="1" type="noConversion"/>
  <printOptions horizontalCentered="1"/>
  <pageMargins left="0.98425196850393704" right="0.74803149606299213" top="0.98425196850393704" bottom="0.98425196850393704" header="0.51181102362204722" footer="0.51181102362204722"/>
  <pageSetup paperSize="9" scale="94" orientation="portrait" verticalDpi="300" r:id="rId1"/>
  <headerFooter alignWithMargins="0"/>
  <colBreaks count="1" manualBreakCount="1">
    <brk id="14" max="28"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
  <sheetViews>
    <sheetView view="pageBreakPreview" zoomScaleSheetLayoutView="100" workbookViewId="0">
      <selection activeCell="A8" sqref="A8"/>
    </sheetView>
  </sheetViews>
  <sheetFormatPr defaultColWidth="9" defaultRowHeight="12.75"/>
  <cols>
    <col min="1" max="1" width="10.375" style="22" customWidth="1"/>
    <col min="2" max="2" width="4.875" style="22" customWidth="1"/>
    <col min="3" max="3" width="6.75" style="22" customWidth="1"/>
    <col min="4" max="4" width="5.5" style="22" customWidth="1"/>
    <col min="5" max="5" width="5" style="22" customWidth="1"/>
    <col min="6" max="6" width="6.75" style="22" customWidth="1"/>
    <col min="7" max="7" width="5.75" style="22" customWidth="1"/>
    <col min="8" max="8" width="5.375" style="22" customWidth="1"/>
    <col min="9" max="9" width="6.75" style="22" customWidth="1"/>
    <col min="10" max="10" width="5.125" style="22" customWidth="1"/>
    <col min="11" max="11" width="5.25" style="22" customWidth="1"/>
    <col min="12" max="12" width="6.75" style="22" customWidth="1"/>
    <col min="13" max="13" width="5.25" style="22" customWidth="1"/>
    <col min="14" max="16384" width="9" style="22"/>
  </cols>
  <sheetData>
    <row r="1" spans="1:15" ht="18" customHeight="1">
      <c r="A1" s="603" t="s">
        <v>85</v>
      </c>
      <c r="B1" s="603"/>
      <c r="D1" s="23"/>
      <c r="E1" s="23"/>
    </row>
    <row r="2" spans="1:15" ht="5.25" customHeight="1" thickBot="1"/>
    <row r="3" spans="1:15" ht="24" customHeight="1">
      <c r="A3" s="632" t="s">
        <v>86</v>
      </c>
      <c r="B3" s="634" t="s">
        <v>87</v>
      </c>
      <c r="C3" s="636" t="s">
        <v>88</v>
      </c>
      <c r="D3" s="638" t="s">
        <v>89</v>
      </c>
      <c r="E3" s="630" t="s">
        <v>90</v>
      </c>
      <c r="F3" s="622"/>
      <c r="G3" s="631"/>
      <c r="H3" s="621" t="s">
        <v>92</v>
      </c>
      <c r="I3" s="622"/>
      <c r="J3" s="623"/>
      <c r="K3" s="169"/>
      <c r="L3" s="568" t="s">
        <v>91</v>
      </c>
      <c r="M3" s="160"/>
    </row>
    <row r="4" spans="1:15" ht="24" customHeight="1" thickBot="1">
      <c r="A4" s="633"/>
      <c r="B4" s="635"/>
      <c r="C4" s="637"/>
      <c r="D4" s="639"/>
      <c r="E4" s="162" t="s">
        <v>87</v>
      </c>
      <c r="F4" s="316" t="s">
        <v>88</v>
      </c>
      <c r="G4" s="175" t="s">
        <v>89</v>
      </c>
      <c r="H4" s="182" t="s">
        <v>87</v>
      </c>
      <c r="I4" s="316" t="s">
        <v>88</v>
      </c>
      <c r="J4" s="175" t="s">
        <v>89</v>
      </c>
      <c r="K4" s="182" t="s">
        <v>87</v>
      </c>
      <c r="L4" s="316" t="s">
        <v>88</v>
      </c>
      <c r="M4" s="175" t="s">
        <v>89</v>
      </c>
    </row>
    <row r="5" spans="1:15" ht="17.45" customHeight="1">
      <c r="A5" s="569" t="s">
        <v>93</v>
      </c>
      <c r="B5" s="170">
        <f>E5+H5+K5</f>
        <v>848</v>
      </c>
      <c r="C5" s="167">
        <f>B5/$B$9</f>
        <v>0.2742561448900388</v>
      </c>
      <c r="D5" s="168">
        <f>G5+J5+M5</f>
        <v>53</v>
      </c>
      <c r="E5" s="166">
        <f>必修!F50</f>
        <v>752</v>
      </c>
      <c r="F5" s="167">
        <f>E5/$B$9</f>
        <v>0.24320827943078913</v>
      </c>
      <c r="G5" s="176">
        <f>必修!E50</f>
        <v>47</v>
      </c>
      <c r="H5" s="183">
        <f>选修!F46</f>
        <v>0</v>
      </c>
      <c r="I5" s="167">
        <f>H5/$B$9</f>
        <v>0</v>
      </c>
      <c r="J5" s="211">
        <f>选修!E46</f>
        <v>0</v>
      </c>
      <c r="K5" s="180">
        <f>选修!O46</f>
        <v>96</v>
      </c>
      <c r="L5" s="167">
        <f>K5/$B$9</f>
        <v>3.1047865459249677E-2</v>
      </c>
      <c r="M5" s="168">
        <f>选修!N46</f>
        <v>6</v>
      </c>
    </row>
    <row r="6" spans="1:15" ht="26.25" customHeight="1">
      <c r="A6" s="570" t="s">
        <v>94</v>
      </c>
      <c r="B6" s="440">
        <f>E6+H6+K6</f>
        <v>568</v>
      </c>
      <c r="C6" s="441">
        <f>B6/$B$9</f>
        <v>0.18369987063389392</v>
      </c>
      <c r="D6" s="442">
        <f>G6+J6+M6</f>
        <v>35.5</v>
      </c>
      <c r="E6" s="443">
        <f>必修!F51</f>
        <v>472</v>
      </c>
      <c r="F6" s="441">
        <f>E6/$B$9</f>
        <v>0.15265200517464425</v>
      </c>
      <c r="G6" s="444">
        <f>必修!E51</f>
        <v>29.5</v>
      </c>
      <c r="H6" s="445">
        <f>选修!F47</f>
        <v>0</v>
      </c>
      <c r="I6" s="441">
        <f>H6/$B$9</f>
        <v>0</v>
      </c>
      <c r="J6" s="446">
        <f>选修!E47</f>
        <v>0</v>
      </c>
      <c r="K6" s="447">
        <f>选修!O47</f>
        <v>96</v>
      </c>
      <c r="L6" s="441">
        <f>K6/$B$9</f>
        <v>3.1047865459249677E-2</v>
      </c>
      <c r="M6" s="442">
        <f>选修!N47</f>
        <v>6</v>
      </c>
    </row>
    <row r="7" spans="1:15" ht="17.45" customHeight="1">
      <c r="A7" s="571" t="s">
        <v>95</v>
      </c>
      <c r="B7" s="171">
        <f>E7+H7+K7</f>
        <v>1476</v>
      </c>
      <c r="C7" s="212">
        <f>B7/$B$9</f>
        <v>0.47736093143596375</v>
      </c>
      <c r="D7" s="214">
        <f>G7+J7+M7</f>
        <v>92.5</v>
      </c>
      <c r="E7" s="159">
        <f>必修!F52</f>
        <v>1028</v>
      </c>
      <c r="F7" s="212">
        <f>E7/$B$9</f>
        <v>0.33247089262613194</v>
      </c>
      <c r="G7" s="177">
        <f>必修!E52</f>
        <v>64.5</v>
      </c>
      <c r="H7" s="184">
        <f>选修!F48</f>
        <v>352</v>
      </c>
      <c r="I7" s="438">
        <f>H7/$B$9</f>
        <v>0.11384217335058215</v>
      </c>
      <c r="J7" s="185">
        <f>选修!E48</f>
        <v>22</v>
      </c>
      <c r="K7" s="624">
        <f>选修!F38</f>
        <v>96</v>
      </c>
      <c r="L7" s="626">
        <f>K7/$B$9</f>
        <v>3.1047865459249677E-2</v>
      </c>
      <c r="M7" s="628">
        <f>选修!E38</f>
        <v>6</v>
      </c>
    </row>
    <row r="8" spans="1:15" ht="17.45" customHeight="1" thickBot="1">
      <c r="A8" s="572" t="s">
        <v>96</v>
      </c>
      <c r="B8" s="172">
        <f>E8+H8</f>
        <v>768</v>
      </c>
      <c r="C8" s="213">
        <f>B8/$B$9</f>
        <v>0.24838292367399742</v>
      </c>
      <c r="D8" s="215">
        <f>G8+J8</f>
        <v>48</v>
      </c>
      <c r="E8" s="161">
        <f>必修!F53</f>
        <v>768</v>
      </c>
      <c r="F8" s="213">
        <f>E8/$B$9</f>
        <v>0.24838292367399742</v>
      </c>
      <c r="G8" s="178">
        <f>必修!E53</f>
        <v>48</v>
      </c>
      <c r="H8" s="186">
        <f>选修!F49</f>
        <v>0</v>
      </c>
      <c r="I8" s="439">
        <f>H8/$B$9</f>
        <v>0</v>
      </c>
      <c r="J8" s="187">
        <f>选修!E49</f>
        <v>0</v>
      </c>
      <c r="K8" s="625"/>
      <c r="L8" s="627">
        <f>K8/$B$9</f>
        <v>0</v>
      </c>
      <c r="M8" s="629"/>
    </row>
    <row r="9" spans="1:15" ht="17.45" customHeight="1" thickBot="1">
      <c r="A9" s="573" t="s">
        <v>97</v>
      </c>
      <c r="B9" s="173">
        <f>SUM(B5:B8)-B6</f>
        <v>3092</v>
      </c>
      <c r="C9" s="315">
        <f>SUM(C5:C8)-C6</f>
        <v>1</v>
      </c>
      <c r="D9" s="174">
        <f>SUM(D5:D8)-D6</f>
        <v>193.5</v>
      </c>
      <c r="E9" s="163">
        <f t="shared" ref="E9:M9" si="0">SUM(E5:E8)-E6</f>
        <v>2548</v>
      </c>
      <c r="F9" s="164">
        <f t="shared" si="0"/>
        <v>0.82406209573091838</v>
      </c>
      <c r="G9" s="179">
        <f t="shared" si="0"/>
        <v>159.5</v>
      </c>
      <c r="H9" s="188">
        <f t="shared" si="0"/>
        <v>352</v>
      </c>
      <c r="I9" s="164">
        <f t="shared" si="0"/>
        <v>0.11384217335058215</v>
      </c>
      <c r="J9" s="189">
        <f t="shared" si="0"/>
        <v>22</v>
      </c>
      <c r="K9" s="181">
        <f t="shared" si="0"/>
        <v>192</v>
      </c>
      <c r="L9" s="164">
        <f t="shared" si="0"/>
        <v>6.2095730918499362E-2</v>
      </c>
      <c r="M9" s="165">
        <f t="shared" si="0"/>
        <v>12</v>
      </c>
      <c r="O9" s="116"/>
    </row>
    <row r="10" spans="1:15" ht="23.25" customHeight="1">
      <c r="A10" s="620" t="s">
        <v>98</v>
      </c>
      <c r="B10" s="620"/>
    </row>
  </sheetData>
  <mergeCells count="11">
    <mergeCell ref="A1:B1"/>
    <mergeCell ref="A3:A4"/>
    <mergeCell ref="B3:B4"/>
    <mergeCell ref="C3:C4"/>
    <mergeCell ref="D3:D4"/>
    <mergeCell ref="A10:B10"/>
    <mergeCell ref="H3:J3"/>
    <mergeCell ref="K7:K8"/>
    <mergeCell ref="L7:L8"/>
    <mergeCell ref="M7:M8"/>
    <mergeCell ref="E3:G3"/>
  </mergeCells>
  <phoneticPr fontId="1" type="noConversion"/>
  <printOptions horizontalCentered="1"/>
  <pageMargins left="0.86614173228346458" right="0.74803149606299213" top="0.98425196850393704" bottom="0.98425196850393704" header="0.51181102362204722" footer="0.6692913385826772"/>
  <pageSetup paperSize="9" orientation="portrait" verticalDpi="300" r:id="rId1"/>
  <headerFooter alignWithMargins="0">
    <oddFooter>&amp;C&amp;11 9</oddFooter>
  </headerFooter>
  <drawing r:id="rId2"/>
  <legacyDrawing r:id="rId3"/>
  <oleObjects>
    <mc:AlternateContent xmlns:mc="http://schemas.openxmlformats.org/markup-compatibility/2006">
      <mc:Choice Requires="x14">
        <oleObject progId=" " shapeId="2051" r:id="rId4">
          <objectPr defaultSize="0" autoPict="0" r:id="rId5">
            <anchor moveWithCells="1">
              <from>
                <xdr:col>0</xdr:col>
                <xdr:colOff>0</xdr:colOff>
                <xdr:row>10</xdr:row>
                <xdr:rowOff>9525</xdr:rowOff>
              </from>
              <to>
                <xdr:col>20</xdr:col>
                <xdr:colOff>295275</xdr:colOff>
                <xdr:row>46</xdr:row>
                <xdr:rowOff>38100</xdr:rowOff>
              </to>
            </anchor>
          </objectPr>
        </oleObject>
      </mc:Choice>
      <mc:Fallback>
        <oleObject progId=" " shapeId="205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view="pageBreakPreview" topLeftCell="A43" zoomScaleSheetLayoutView="100" workbookViewId="0">
      <selection activeCell="U5" sqref="U5"/>
    </sheetView>
  </sheetViews>
  <sheetFormatPr defaultColWidth="9" defaultRowHeight="15.75" customHeight="1"/>
  <cols>
    <col min="1" max="3" width="3.125" style="1" customWidth="1"/>
    <col min="4" max="4" width="17.125" style="1" customWidth="1"/>
    <col min="5" max="5" width="5" style="287" customWidth="1"/>
    <col min="6" max="6" width="5" style="319" customWidth="1"/>
    <col min="7" max="7" width="5" style="250" customWidth="1"/>
    <col min="8" max="19" width="3.625" style="250" customWidth="1"/>
    <col min="20" max="16384" width="9" style="1"/>
  </cols>
  <sheetData>
    <row r="1" spans="1:21" s="107" customFormat="1" ht="15.75" customHeight="1" thickBot="1">
      <c r="A1" s="22" t="s">
        <v>99</v>
      </c>
      <c r="B1" s="22"/>
      <c r="E1" s="287"/>
      <c r="F1" s="319"/>
      <c r="G1" s="250"/>
      <c r="H1" s="250"/>
      <c r="I1" s="250"/>
      <c r="J1" s="250"/>
      <c r="K1" s="250"/>
      <c r="L1" s="250"/>
      <c r="M1" s="250"/>
      <c r="N1" s="250"/>
      <c r="O1" s="250"/>
      <c r="P1" s="250"/>
      <c r="Q1" s="250"/>
      <c r="R1" s="250"/>
      <c r="S1" s="250"/>
    </row>
    <row r="2" spans="1:21" ht="18" customHeight="1">
      <c r="A2" s="660" t="s">
        <v>103</v>
      </c>
      <c r="B2" s="651" t="s">
        <v>102</v>
      </c>
      <c r="C2" s="651" t="s">
        <v>101</v>
      </c>
      <c r="D2" s="672" t="s">
        <v>100</v>
      </c>
      <c r="E2" s="667" t="s">
        <v>104</v>
      </c>
      <c r="F2" s="678" t="s">
        <v>154</v>
      </c>
      <c r="G2" s="678"/>
      <c r="H2" s="678"/>
      <c r="I2" s="679"/>
      <c r="J2" s="671" t="s">
        <v>155</v>
      </c>
      <c r="K2" s="672"/>
      <c r="L2" s="640" t="s">
        <v>156</v>
      </c>
      <c r="M2" s="641"/>
      <c r="N2" s="641"/>
      <c r="O2" s="641"/>
      <c r="P2" s="641"/>
      <c r="Q2" s="641"/>
      <c r="R2" s="641"/>
      <c r="S2" s="642"/>
    </row>
    <row r="3" spans="1:21" ht="18" customHeight="1">
      <c r="A3" s="661"/>
      <c r="B3" s="652"/>
      <c r="C3" s="652"/>
      <c r="D3" s="647"/>
      <c r="E3" s="668"/>
      <c r="F3" s="675" t="s">
        <v>105</v>
      </c>
      <c r="G3" s="664" t="s">
        <v>106</v>
      </c>
      <c r="H3" s="652" t="s">
        <v>107</v>
      </c>
      <c r="I3" s="648" t="s">
        <v>108</v>
      </c>
      <c r="J3" s="664" t="s">
        <v>70</v>
      </c>
      <c r="K3" s="648" t="s">
        <v>109</v>
      </c>
      <c r="L3" s="643" t="s">
        <v>110</v>
      </c>
      <c r="M3" s="647"/>
      <c r="N3" s="645" t="s">
        <v>111</v>
      </c>
      <c r="O3" s="646"/>
      <c r="P3" s="645" t="s">
        <v>112</v>
      </c>
      <c r="Q3" s="646"/>
      <c r="R3" s="643" t="s">
        <v>113</v>
      </c>
      <c r="S3" s="644"/>
    </row>
    <row r="4" spans="1:21" ht="18" customHeight="1">
      <c r="A4" s="662"/>
      <c r="B4" s="653"/>
      <c r="C4" s="653"/>
      <c r="D4" s="682"/>
      <c r="E4" s="669"/>
      <c r="F4" s="676"/>
      <c r="G4" s="665"/>
      <c r="H4" s="653"/>
      <c r="I4" s="649"/>
      <c r="J4" s="665"/>
      <c r="K4" s="649"/>
      <c r="L4" s="66">
        <v>1</v>
      </c>
      <c r="M4" s="63">
        <v>2</v>
      </c>
      <c r="N4" s="64">
        <v>3</v>
      </c>
      <c r="O4" s="65">
        <v>4</v>
      </c>
      <c r="P4" s="64">
        <v>5</v>
      </c>
      <c r="Q4" s="65">
        <v>6</v>
      </c>
      <c r="R4" s="66">
        <v>7</v>
      </c>
      <c r="S4" s="67">
        <v>8</v>
      </c>
    </row>
    <row r="5" spans="1:21" ht="18" customHeight="1" thickBot="1">
      <c r="A5" s="663"/>
      <c r="B5" s="654"/>
      <c r="C5" s="654"/>
      <c r="D5" s="659"/>
      <c r="E5" s="670"/>
      <c r="F5" s="677"/>
      <c r="G5" s="666"/>
      <c r="H5" s="654"/>
      <c r="I5" s="650"/>
      <c r="J5" s="666"/>
      <c r="K5" s="650"/>
      <c r="L5" s="253">
        <v>16</v>
      </c>
      <c r="M5" s="251">
        <v>16</v>
      </c>
      <c r="N5" s="208">
        <v>16</v>
      </c>
      <c r="O5" s="209">
        <v>16</v>
      </c>
      <c r="P5" s="208">
        <v>16</v>
      </c>
      <c r="Q5" s="209">
        <v>16</v>
      </c>
      <c r="R5" s="253">
        <v>16</v>
      </c>
      <c r="S5" s="252">
        <v>16</v>
      </c>
      <c r="U5" s="578" t="s">
        <v>115</v>
      </c>
    </row>
    <row r="6" spans="1:21" ht="20.100000000000001" hidden="1" customHeight="1" thickBot="1">
      <c r="A6" s="219"/>
      <c r="B6" s="217"/>
      <c r="C6" s="217"/>
      <c r="D6" s="98"/>
      <c r="E6" s="317"/>
      <c r="F6" s="320"/>
      <c r="G6" s="99"/>
      <c r="H6" s="254"/>
      <c r="I6" s="255"/>
      <c r="J6" s="99"/>
      <c r="K6" s="98"/>
      <c r="L6" s="256">
        <f t="shared" ref="L6:S6" si="0">COUNTIF($J$7:$J$41,L4)</f>
        <v>4</v>
      </c>
      <c r="M6" s="98">
        <f t="shared" si="0"/>
        <v>4</v>
      </c>
      <c r="N6" s="100">
        <f t="shared" si="0"/>
        <v>1</v>
      </c>
      <c r="O6" s="101">
        <f t="shared" si="0"/>
        <v>2</v>
      </c>
      <c r="P6" s="100">
        <f t="shared" si="0"/>
        <v>3</v>
      </c>
      <c r="Q6" s="101">
        <f t="shared" si="0"/>
        <v>4</v>
      </c>
      <c r="R6" s="99">
        <f t="shared" si="0"/>
        <v>1</v>
      </c>
      <c r="S6" s="255">
        <f t="shared" si="0"/>
        <v>1</v>
      </c>
      <c r="U6" s="37"/>
    </row>
    <row r="7" spans="1:21" ht="13.5" customHeight="1">
      <c r="A7" s="655" t="s">
        <v>0</v>
      </c>
      <c r="B7" s="3" t="s">
        <v>19</v>
      </c>
      <c r="C7" s="31">
        <v>1</v>
      </c>
      <c r="D7" s="574" t="s">
        <v>114</v>
      </c>
      <c r="E7" s="295">
        <f>F7/16</f>
        <v>2.5</v>
      </c>
      <c r="F7" s="321">
        <f>IF(SUM(G7:I7)=U7,U7,"错")</f>
        <v>40</v>
      </c>
      <c r="G7" s="45">
        <v>40</v>
      </c>
      <c r="H7" s="31"/>
      <c r="I7" s="32"/>
      <c r="J7" s="199"/>
      <c r="K7" s="32">
        <f>IF($L7&gt;0,$L$4,IF($M7&gt;0,$M$4,IF($N7&gt;0,$N$4,IF($O7&gt;0,$O$4,IF($P7&gt;0,$P$4,IF($Q7&gt;0,$Q$4,IF($R7&gt;0,$R$4,$S$4)))))))</f>
        <v>3</v>
      </c>
      <c r="L7" s="297"/>
      <c r="M7" s="298"/>
      <c r="N7" s="299">
        <v>2.5</v>
      </c>
      <c r="O7" s="300"/>
      <c r="P7" s="299"/>
      <c r="Q7" s="300"/>
      <c r="R7" s="297"/>
      <c r="S7" s="301"/>
      <c r="U7" s="1">
        <f t="shared" ref="U7:U41" si="1">$L$5*L7+$M$5*M7+$N$5*N7+$O$5*O7+$P$5*P7+$Q$5*Q7+$R$5*R7+$S$5*S7</f>
        <v>40</v>
      </c>
    </row>
    <row r="8" spans="1:21" ht="13.5" customHeight="1">
      <c r="A8" s="656"/>
      <c r="B8" s="3" t="s">
        <v>19</v>
      </c>
      <c r="C8" s="4">
        <v>2</v>
      </c>
      <c r="D8" s="574" t="s">
        <v>116</v>
      </c>
      <c r="E8" s="296">
        <f>F8/16</f>
        <v>2</v>
      </c>
      <c r="F8" s="322">
        <f t="shared" ref="F8:F41" si="2">IF(SUM(G8:I8)=U8,U8,"错")</f>
        <v>32</v>
      </c>
      <c r="G8" s="46">
        <v>32</v>
      </c>
      <c r="H8" s="4"/>
      <c r="I8" s="26"/>
      <c r="J8" s="38"/>
      <c r="K8" s="26">
        <v>4</v>
      </c>
      <c r="L8" s="297"/>
      <c r="M8" s="298"/>
      <c r="N8" s="299"/>
      <c r="O8" s="300">
        <v>2</v>
      </c>
      <c r="P8" s="299"/>
      <c r="Q8" s="300"/>
      <c r="R8" s="297"/>
      <c r="S8" s="301"/>
      <c r="U8" s="448">
        <f t="shared" si="1"/>
        <v>32</v>
      </c>
    </row>
    <row r="9" spans="1:21" ht="13.5" customHeight="1">
      <c r="A9" s="656"/>
      <c r="B9" s="3" t="s">
        <v>19</v>
      </c>
      <c r="C9" s="4">
        <v>3</v>
      </c>
      <c r="D9" s="574" t="s">
        <v>117</v>
      </c>
      <c r="E9" s="296">
        <f>F9/16</f>
        <v>2.5</v>
      </c>
      <c r="F9" s="322">
        <f t="shared" si="2"/>
        <v>40</v>
      </c>
      <c r="G9" s="46">
        <v>40</v>
      </c>
      <c r="H9" s="4"/>
      <c r="I9" s="26"/>
      <c r="J9" s="38">
        <v>5</v>
      </c>
      <c r="K9" s="26"/>
      <c r="L9" s="297"/>
      <c r="M9" s="298"/>
      <c r="N9" s="299"/>
      <c r="O9" s="300"/>
      <c r="P9" s="298">
        <v>2.5</v>
      </c>
      <c r="Q9" s="307"/>
      <c r="R9" s="297"/>
      <c r="S9" s="301"/>
      <c r="U9" s="448">
        <f t="shared" si="1"/>
        <v>40</v>
      </c>
    </row>
    <row r="10" spans="1:21" ht="24.75" customHeight="1">
      <c r="A10" s="656"/>
      <c r="B10" s="3" t="s">
        <v>19</v>
      </c>
      <c r="C10" s="4">
        <v>4</v>
      </c>
      <c r="D10" s="575" t="s">
        <v>2</v>
      </c>
      <c r="E10" s="296">
        <f t="shared" ref="E10:E41" si="3">F10/16</f>
        <v>4</v>
      </c>
      <c r="F10" s="322">
        <f t="shared" si="2"/>
        <v>64</v>
      </c>
      <c r="G10" s="46">
        <v>64</v>
      </c>
      <c r="H10" s="4"/>
      <c r="I10" s="26"/>
      <c r="J10" s="38">
        <v>6</v>
      </c>
      <c r="K10" s="26"/>
      <c r="L10" s="297"/>
      <c r="M10" s="298"/>
      <c r="N10" s="299"/>
      <c r="O10" s="300"/>
      <c r="P10" s="414"/>
      <c r="Q10" s="300">
        <v>4</v>
      </c>
      <c r="R10" s="297"/>
      <c r="S10" s="301"/>
      <c r="U10" s="448">
        <f>$L$5*L10+$M$5*M10+$N$5*N10+$O$5*O10+$P$5*P10+$Q$5*Q10+$R$5*R10+$S$5*S10</f>
        <v>64</v>
      </c>
    </row>
    <row r="11" spans="1:21" ht="13.5" customHeight="1">
      <c r="A11" s="656"/>
      <c r="B11" s="3" t="s">
        <v>19</v>
      </c>
      <c r="C11" s="4">
        <v>5</v>
      </c>
      <c r="D11" s="574" t="s">
        <v>118</v>
      </c>
      <c r="E11" s="296">
        <f t="shared" si="3"/>
        <v>1.5</v>
      </c>
      <c r="F11" s="322">
        <f t="shared" si="2"/>
        <v>24</v>
      </c>
      <c r="G11" s="46">
        <v>24</v>
      </c>
      <c r="H11" s="4"/>
      <c r="I11" s="26"/>
      <c r="J11" s="38"/>
      <c r="K11" s="26">
        <f>IF($L11&gt;0,$L$4,IF($M11&gt;0,$M$4,IF($N11&gt;0,$N$4,IF($O11&gt;0,$O$4,IF($P11&gt;0,$P$4,IF($Q11&gt;0,$Q$4,IF($R11&gt;0,$R$4,$S$4)))))))</f>
        <v>3</v>
      </c>
      <c r="L11" s="297"/>
      <c r="M11" s="298"/>
      <c r="N11" s="299">
        <v>1.5</v>
      </c>
      <c r="O11" s="300"/>
      <c r="P11" s="299"/>
      <c r="Q11" s="300"/>
      <c r="R11" s="297"/>
      <c r="S11" s="301"/>
      <c r="U11" s="448">
        <f t="shared" si="1"/>
        <v>24</v>
      </c>
    </row>
    <row r="12" spans="1:21" ht="13.5" customHeight="1">
      <c r="A12" s="656"/>
      <c r="B12" s="3" t="s">
        <v>19</v>
      </c>
      <c r="C12" s="4">
        <v>6</v>
      </c>
      <c r="D12" s="574" t="s">
        <v>119</v>
      </c>
      <c r="E12" s="296">
        <f t="shared" si="3"/>
        <v>1</v>
      </c>
      <c r="F12" s="322">
        <f t="shared" si="2"/>
        <v>16</v>
      </c>
      <c r="G12" s="46">
        <v>16</v>
      </c>
      <c r="H12" s="4"/>
      <c r="I12" s="26"/>
      <c r="J12" s="38"/>
      <c r="K12" s="26">
        <f>IF($L12&gt;0,$L$4,IF($M12&gt;0,$M$4,IF($N12&gt;0,$N$4,IF($O12&gt;0,$O$4,IF($P12&gt;0,$P$4,IF($Q12&gt;0,$Q$4,IF($R12&gt;0,$R$4,$S$4)))))))</f>
        <v>3</v>
      </c>
      <c r="L12" s="297"/>
      <c r="M12" s="298"/>
      <c r="N12" s="299">
        <v>1</v>
      </c>
      <c r="O12" s="300"/>
      <c r="P12" s="299"/>
      <c r="Q12" s="300"/>
      <c r="R12" s="297"/>
      <c r="S12" s="301"/>
      <c r="U12" s="448">
        <f t="shared" si="1"/>
        <v>16</v>
      </c>
    </row>
    <row r="13" spans="1:21" ht="13.5" customHeight="1">
      <c r="A13" s="656"/>
      <c r="B13" s="3" t="s">
        <v>20</v>
      </c>
      <c r="C13" s="4">
        <v>7</v>
      </c>
      <c r="D13" s="574" t="s">
        <v>120</v>
      </c>
      <c r="E13" s="296">
        <f>F13/16</f>
        <v>8</v>
      </c>
      <c r="F13" s="322">
        <f t="shared" si="2"/>
        <v>128</v>
      </c>
      <c r="G13" s="46">
        <v>128</v>
      </c>
      <c r="H13" s="4"/>
      <c r="I13" s="26"/>
      <c r="J13" s="200"/>
      <c r="K13" s="201" t="s">
        <v>14</v>
      </c>
      <c r="L13" s="297">
        <v>2</v>
      </c>
      <c r="M13" s="298">
        <v>2</v>
      </c>
      <c r="N13" s="299">
        <v>2</v>
      </c>
      <c r="O13" s="300">
        <v>2</v>
      </c>
      <c r="P13" s="299"/>
      <c r="Q13" s="300"/>
      <c r="R13" s="297"/>
      <c r="S13" s="301"/>
      <c r="U13" s="448">
        <f t="shared" si="1"/>
        <v>128</v>
      </c>
    </row>
    <row r="14" spans="1:21" ht="13.5" customHeight="1">
      <c r="A14" s="656"/>
      <c r="B14" s="3" t="s">
        <v>19</v>
      </c>
      <c r="C14" s="4">
        <v>8</v>
      </c>
      <c r="D14" s="574" t="s">
        <v>121</v>
      </c>
      <c r="E14" s="296">
        <f t="shared" si="3"/>
        <v>16</v>
      </c>
      <c r="F14" s="322">
        <f t="shared" si="2"/>
        <v>256</v>
      </c>
      <c r="G14" s="46">
        <v>256</v>
      </c>
      <c r="H14" s="4"/>
      <c r="I14" s="26"/>
      <c r="J14" s="38" t="s">
        <v>13</v>
      </c>
      <c r="K14" s="26"/>
      <c r="L14" s="297">
        <v>4</v>
      </c>
      <c r="M14" s="298">
        <v>4</v>
      </c>
      <c r="N14" s="299">
        <v>4</v>
      </c>
      <c r="O14" s="300">
        <v>4</v>
      </c>
      <c r="P14" s="299"/>
      <c r="Q14" s="300"/>
      <c r="R14" s="297"/>
      <c r="S14" s="301"/>
      <c r="U14" s="448">
        <f t="shared" si="1"/>
        <v>256</v>
      </c>
    </row>
    <row r="15" spans="1:21" ht="13.5" customHeight="1">
      <c r="A15" s="656"/>
      <c r="B15" s="3" t="s">
        <v>20</v>
      </c>
      <c r="C15" s="4">
        <v>9</v>
      </c>
      <c r="D15" s="574" t="s">
        <v>122</v>
      </c>
      <c r="E15" s="296">
        <f t="shared" si="3"/>
        <v>2.5</v>
      </c>
      <c r="F15" s="322">
        <f t="shared" si="2"/>
        <v>40</v>
      </c>
      <c r="G15" s="46">
        <v>24</v>
      </c>
      <c r="H15" s="4"/>
      <c r="I15" s="26">
        <v>16</v>
      </c>
      <c r="J15" s="38"/>
      <c r="K15" s="26">
        <f>IF($L15&gt;0,$L$4,IF($M15&gt;0,$M$4,IF($N15&gt;0,$N$4,IF($O15&gt;0,$O$4,IF($P15&gt;0,$P$4,IF($Q15&gt;0,$Q$4,IF($R15&gt;0,$R$4,$S$4)))))))</f>
        <v>1</v>
      </c>
      <c r="L15" s="297">
        <v>2.5</v>
      </c>
      <c r="M15" s="298"/>
      <c r="N15" s="299"/>
      <c r="O15" s="300"/>
      <c r="P15" s="299"/>
      <c r="Q15" s="300"/>
      <c r="R15" s="297"/>
      <c r="S15" s="301"/>
      <c r="U15" s="448">
        <f t="shared" si="1"/>
        <v>40</v>
      </c>
    </row>
    <row r="16" spans="1:21" ht="13.5" customHeight="1" thickBot="1">
      <c r="A16" s="656"/>
      <c r="B16" s="415" t="s">
        <v>21</v>
      </c>
      <c r="C16" s="416">
        <v>10</v>
      </c>
      <c r="D16" s="576" t="s">
        <v>123</v>
      </c>
      <c r="E16" s="417">
        <f t="shared" si="3"/>
        <v>3</v>
      </c>
      <c r="F16" s="418">
        <f t="shared" si="2"/>
        <v>48</v>
      </c>
      <c r="G16" s="419">
        <v>32</v>
      </c>
      <c r="H16" s="420"/>
      <c r="I16" s="354">
        <v>16</v>
      </c>
      <c r="J16" s="421">
        <v>2</v>
      </c>
      <c r="K16" s="328"/>
      <c r="L16" s="422"/>
      <c r="M16" s="423">
        <v>3</v>
      </c>
      <c r="N16" s="424"/>
      <c r="O16" s="425"/>
      <c r="P16" s="424"/>
      <c r="Q16" s="425"/>
      <c r="R16" s="422"/>
      <c r="S16" s="426"/>
      <c r="U16" s="448">
        <f t="shared" si="1"/>
        <v>48</v>
      </c>
    </row>
    <row r="17" spans="1:21" ht="13.5" customHeight="1" thickTop="1">
      <c r="A17" s="656"/>
      <c r="B17" s="407" t="s">
        <v>21</v>
      </c>
      <c r="C17" s="403">
        <v>11</v>
      </c>
      <c r="D17" s="577" t="s">
        <v>124</v>
      </c>
      <c r="E17" s="404">
        <f t="shared" si="3"/>
        <v>4</v>
      </c>
      <c r="F17" s="405">
        <f t="shared" si="2"/>
        <v>64</v>
      </c>
      <c r="G17" s="406">
        <v>64</v>
      </c>
      <c r="H17" s="403"/>
      <c r="I17" s="77"/>
      <c r="J17" s="232">
        <f>IF($L17&gt;0,$L$4,IF($M17&gt;0,$M$4,IF($N17&gt;0,$N$4,IF($O17&gt;0,$O$4,IF($P17&gt;0,$P$4,IF($Q17&gt;0,$Q$4,IF($R17&gt;0,$R$4,$S$4)))))))</f>
        <v>1</v>
      </c>
      <c r="K17" s="233"/>
      <c r="L17" s="408">
        <v>4</v>
      </c>
      <c r="M17" s="409"/>
      <c r="N17" s="410"/>
      <c r="O17" s="411"/>
      <c r="P17" s="410"/>
      <c r="Q17" s="411"/>
      <c r="R17" s="412"/>
      <c r="S17" s="413"/>
      <c r="U17" s="448">
        <f t="shared" si="1"/>
        <v>64</v>
      </c>
    </row>
    <row r="18" spans="1:21" ht="13.5" customHeight="1">
      <c r="A18" s="656"/>
      <c r="B18" s="3" t="s">
        <v>22</v>
      </c>
      <c r="C18" s="4">
        <v>12</v>
      </c>
      <c r="D18" s="574" t="s">
        <v>125</v>
      </c>
      <c r="E18" s="296">
        <f t="shared" si="3"/>
        <v>3</v>
      </c>
      <c r="F18" s="322">
        <f t="shared" si="2"/>
        <v>48</v>
      </c>
      <c r="G18" s="46">
        <v>48</v>
      </c>
      <c r="H18" s="260"/>
      <c r="I18" s="27"/>
      <c r="J18" s="39"/>
      <c r="K18" s="26">
        <v>6</v>
      </c>
      <c r="L18" s="302"/>
      <c r="M18" s="303"/>
      <c r="N18" s="304"/>
      <c r="O18" s="305"/>
      <c r="P18" s="304"/>
      <c r="Q18" s="305">
        <v>3</v>
      </c>
      <c r="R18" s="302"/>
      <c r="S18" s="306"/>
      <c r="U18" s="448">
        <f t="shared" si="1"/>
        <v>48</v>
      </c>
    </row>
    <row r="19" spans="1:21" ht="13.5" customHeight="1">
      <c r="A19" s="656"/>
      <c r="B19" s="3" t="s">
        <v>22</v>
      </c>
      <c r="C19" s="4">
        <v>13</v>
      </c>
      <c r="D19" s="574" t="s">
        <v>126</v>
      </c>
      <c r="E19" s="296">
        <f t="shared" si="3"/>
        <v>4</v>
      </c>
      <c r="F19" s="322">
        <f t="shared" si="2"/>
        <v>64</v>
      </c>
      <c r="G19" s="46">
        <v>64</v>
      </c>
      <c r="H19" s="260"/>
      <c r="I19" s="27"/>
      <c r="J19" s="38">
        <f>IF($L19&gt;0,$L$4,IF($M19&gt;0,$M$4,IF($N19&gt;0,$N$4,IF($O19&gt;0,$O$4,IF($P19&gt;0,$P$4,IF($Q19&gt;0,$Q$4,IF($R19&gt;0,$R$4,$S$4)))))))</f>
        <v>1</v>
      </c>
      <c r="K19" s="27"/>
      <c r="L19" s="302">
        <v>4</v>
      </c>
      <c r="M19" s="303"/>
      <c r="N19" s="304"/>
      <c r="O19" s="305"/>
      <c r="P19" s="304"/>
      <c r="Q19" s="305"/>
      <c r="R19" s="302"/>
      <c r="S19" s="306"/>
      <c r="U19" s="448">
        <f t="shared" si="1"/>
        <v>64</v>
      </c>
    </row>
    <row r="20" spans="1:21" ht="13.5" customHeight="1">
      <c r="A20" s="656"/>
      <c r="B20" s="3" t="s">
        <v>22</v>
      </c>
      <c r="C20" s="4">
        <v>14</v>
      </c>
      <c r="D20" s="575" t="s">
        <v>127</v>
      </c>
      <c r="E20" s="296">
        <f t="shared" si="3"/>
        <v>4</v>
      </c>
      <c r="F20" s="322">
        <f t="shared" si="2"/>
        <v>64</v>
      </c>
      <c r="G20" s="46">
        <v>64</v>
      </c>
      <c r="H20" s="260"/>
      <c r="I20" s="27"/>
      <c r="J20" s="38">
        <v>1</v>
      </c>
      <c r="K20" s="27"/>
      <c r="L20" s="297">
        <v>4</v>
      </c>
      <c r="M20" s="298"/>
      <c r="N20" s="299"/>
      <c r="O20" s="305"/>
      <c r="P20" s="304"/>
      <c r="Q20" s="305"/>
      <c r="R20" s="302"/>
      <c r="S20" s="306"/>
      <c r="U20" s="448">
        <f t="shared" si="1"/>
        <v>64</v>
      </c>
    </row>
    <row r="21" spans="1:21" ht="13.5" customHeight="1">
      <c r="A21" s="656"/>
      <c r="B21" s="3" t="s">
        <v>22</v>
      </c>
      <c r="C21" s="4">
        <v>15</v>
      </c>
      <c r="D21" s="575" t="s">
        <v>128</v>
      </c>
      <c r="E21" s="296">
        <v>3</v>
      </c>
      <c r="F21" s="322">
        <f t="shared" si="2"/>
        <v>46</v>
      </c>
      <c r="G21" s="46">
        <v>46</v>
      </c>
      <c r="H21" s="260"/>
      <c r="I21" s="27"/>
      <c r="J21" s="39">
        <v>1</v>
      </c>
      <c r="K21" s="26"/>
      <c r="L21" s="297">
        <f>46/16</f>
        <v>2.875</v>
      </c>
      <c r="M21" s="298"/>
      <c r="N21" s="299"/>
      <c r="O21" s="305"/>
      <c r="P21" s="304"/>
      <c r="Q21" s="305"/>
      <c r="R21" s="302"/>
      <c r="S21" s="306"/>
      <c r="U21" s="448">
        <f t="shared" si="1"/>
        <v>46</v>
      </c>
    </row>
    <row r="22" spans="1:21" ht="13.5" customHeight="1">
      <c r="A22" s="656"/>
      <c r="B22" s="3" t="s">
        <v>22</v>
      </c>
      <c r="C22" s="4">
        <v>16</v>
      </c>
      <c r="D22" s="575" t="s">
        <v>129</v>
      </c>
      <c r="E22" s="296">
        <f t="shared" si="3"/>
        <v>4</v>
      </c>
      <c r="F22" s="322">
        <f t="shared" si="2"/>
        <v>64</v>
      </c>
      <c r="G22" s="46">
        <v>64</v>
      </c>
      <c r="H22" s="260"/>
      <c r="I22" s="27"/>
      <c r="J22" s="38">
        <v>2</v>
      </c>
      <c r="K22" s="27"/>
      <c r="L22" s="297"/>
      <c r="M22" s="298">
        <v>4</v>
      </c>
      <c r="N22" s="299"/>
      <c r="O22" s="305"/>
      <c r="P22" s="304"/>
      <c r="Q22" s="305"/>
      <c r="R22" s="302"/>
      <c r="S22" s="306"/>
      <c r="U22" s="448">
        <f t="shared" si="1"/>
        <v>64</v>
      </c>
    </row>
    <row r="23" spans="1:21" ht="13.5" customHeight="1">
      <c r="A23" s="656"/>
      <c r="B23" s="3" t="s">
        <v>22</v>
      </c>
      <c r="C23" s="4">
        <v>17</v>
      </c>
      <c r="D23" s="575" t="s">
        <v>130</v>
      </c>
      <c r="E23" s="296">
        <v>3</v>
      </c>
      <c r="F23" s="322">
        <f t="shared" si="2"/>
        <v>46</v>
      </c>
      <c r="G23" s="46">
        <v>46</v>
      </c>
      <c r="H23" s="260"/>
      <c r="I23" s="27"/>
      <c r="J23" s="38">
        <v>2</v>
      </c>
      <c r="K23" s="27"/>
      <c r="L23" s="297"/>
      <c r="M23" s="298">
        <f>46/16</f>
        <v>2.875</v>
      </c>
      <c r="N23" s="299"/>
      <c r="O23" s="305"/>
      <c r="P23" s="304"/>
      <c r="Q23" s="305"/>
      <c r="R23" s="302"/>
      <c r="S23" s="306"/>
      <c r="U23" s="448">
        <f t="shared" si="1"/>
        <v>46</v>
      </c>
    </row>
    <row r="24" spans="1:21" ht="13.5" customHeight="1">
      <c r="A24" s="656"/>
      <c r="B24" s="3" t="s">
        <v>22</v>
      </c>
      <c r="C24" s="4">
        <v>18</v>
      </c>
      <c r="D24" s="574" t="s">
        <v>131</v>
      </c>
      <c r="E24" s="296">
        <f t="shared" si="3"/>
        <v>2</v>
      </c>
      <c r="F24" s="322">
        <f t="shared" si="2"/>
        <v>32</v>
      </c>
      <c r="G24" s="46">
        <v>32</v>
      </c>
      <c r="H24" s="260"/>
      <c r="I24" s="27"/>
      <c r="J24" s="38">
        <v>2</v>
      </c>
      <c r="K24" s="27"/>
      <c r="L24" s="302"/>
      <c r="M24" s="303">
        <v>2</v>
      </c>
      <c r="N24" s="304"/>
      <c r="O24" s="305"/>
      <c r="P24" s="304"/>
      <c r="Q24" s="305"/>
      <c r="R24" s="302"/>
      <c r="S24" s="306"/>
      <c r="U24" s="448">
        <f t="shared" si="1"/>
        <v>32</v>
      </c>
    </row>
    <row r="25" spans="1:21" ht="13.5" customHeight="1">
      <c r="A25" s="656"/>
      <c r="B25" s="3" t="s">
        <v>22</v>
      </c>
      <c r="C25" s="4">
        <v>19</v>
      </c>
      <c r="D25" s="574" t="s">
        <v>132</v>
      </c>
      <c r="E25" s="296">
        <f t="shared" si="3"/>
        <v>14</v>
      </c>
      <c r="F25" s="322">
        <f t="shared" si="2"/>
        <v>224</v>
      </c>
      <c r="G25" s="46">
        <v>208</v>
      </c>
      <c r="H25" s="260">
        <v>16</v>
      </c>
      <c r="I25" s="27"/>
      <c r="J25" s="200" t="s">
        <v>18</v>
      </c>
      <c r="K25" s="27"/>
      <c r="L25" s="302">
        <v>6</v>
      </c>
      <c r="M25" s="303">
        <v>8</v>
      </c>
      <c r="N25" s="299"/>
      <c r="O25" s="305"/>
      <c r="P25" s="304"/>
      <c r="Q25" s="305"/>
      <c r="R25" s="302"/>
      <c r="S25" s="306"/>
      <c r="U25" s="448">
        <f t="shared" si="1"/>
        <v>224</v>
      </c>
    </row>
    <row r="26" spans="1:21" ht="13.5" customHeight="1">
      <c r="A26" s="656"/>
      <c r="B26" s="3" t="s">
        <v>22</v>
      </c>
      <c r="C26" s="4">
        <v>20</v>
      </c>
      <c r="D26" s="574" t="s">
        <v>133</v>
      </c>
      <c r="E26" s="296">
        <f t="shared" si="3"/>
        <v>4</v>
      </c>
      <c r="F26" s="322">
        <f t="shared" si="2"/>
        <v>64</v>
      </c>
      <c r="G26" s="46">
        <v>60</v>
      </c>
      <c r="H26" s="260">
        <v>4</v>
      </c>
      <c r="I26" s="27"/>
      <c r="J26" s="38">
        <f t="shared" ref="J26:J33" si="4">IF($L26&gt;0,$L$4,IF($M26&gt;0,$M$4,IF($N26&gt;0,$N$4,IF($O26&gt;0,$O$4,IF($P26&gt;0,$P$4,IF($Q26&gt;0,$Q$4,IF($R26&gt;0,$R$4,$S$4)))))))</f>
        <v>4</v>
      </c>
      <c r="K26" s="27"/>
      <c r="L26" s="302"/>
      <c r="M26" s="303"/>
      <c r="N26" s="304"/>
      <c r="O26" s="305">
        <v>4</v>
      </c>
      <c r="P26" s="304"/>
      <c r="Q26" s="305"/>
      <c r="R26" s="302"/>
      <c r="S26" s="306"/>
      <c r="U26" s="448">
        <f t="shared" si="1"/>
        <v>64</v>
      </c>
    </row>
    <row r="27" spans="1:21" ht="13.5" customHeight="1">
      <c r="A27" s="656"/>
      <c r="B27" s="3" t="s">
        <v>22</v>
      </c>
      <c r="C27" s="4">
        <v>21</v>
      </c>
      <c r="D27" s="574" t="s">
        <v>134</v>
      </c>
      <c r="E27" s="296">
        <f t="shared" si="3"/>
        <v>5</v>
      </c>
      <c r="F27" s="322">
        <f t="shared" si="2"/>
        <v>80</v>
      </c>
      <c r="G27" s="46">
        <v>80</v>
      </c>
      <c r="H27" s="260"/>
      <c r="I27" s="27"/>
      <c r="J27" s="38">
        <v>3</v>
      </c>
      <c r="K27" s="27"/>
      <c r="L27" s="302"/>
      <c r="M27" s="303"/>
      <c r="N27" s="304">
        <v>5</v>
      </c>
      <c r="O27" s="305"/>
      <c r="P27" s="304"/>
      <c r="Q27" s="305"/>
      <c r="R27" s="302"/>
      <c r="S27" s="306"/>
      <c r="U27" s="448">
        <f t="shared" si="1"/>
        <v>80</v>
      </c>
    </row>
    <row r="28" spans="1:21" ht="13.5" customHeight="1">
      <c r="A28" s="656"/>
      <c r="B28" s="3" t="s">
        <v>22</v>
      </c>
      <c r="C28" s="4">
        <v>22</v>
      </c>
      <c r="D28" s="574" t="s">
        <v>135</v>
      </c>
      <c r="E28" s="296">
        <f t="shared" si="3"/>
        <v>3</v>
      </c>
      <c r="F28" s="322">
        <f t="shared" si="2"/>
        <v>48</v>
      </c>
      <c r="G28" s="46">
        <v>44</v>
      </c>
      <c r="H28" s="260">
        <v>4</v>
      </c>
      <c r="I28" s="27"/>
      <c r="J28" s="38">
        <f t="shared" si="4"/>
        <v>4</v>
      </c>
      <c r="K28" s="27"/>
      <c r="L28" s="302"/>
      <c r="M28" s="303"/>
      <c r="N28" s="304"/>
      <c r="O28" s="305">
        <v>3</v>
      </c>
      <c r="P28" s="304"/>
      <c r="Q28" s="305"/>
      <c r="R28" s="302"/>
      <c r="S28" s="306"/>
      <c r="U28" s="448">
        <f t="shared" si="1"/>
        <v>48</v>
      </c>
    </row>
    <row r="29" spans="1:21" ht="13.5" customHeight="1">
      <c r="A29" s="656"/>
      <c r="B29" s="3" t="s">
        <v>22</v>
      </c>
      <c r="C29" s="4">
        <v>23</v>
      </c>
      <c r="D29" s="574" t="s">
        <v>136</v>
      </c>
      <c r="E29" s="296">
        <f t="shared" si="3"/>
        <v>3</v>
      </c>
      <c r="F29" s="322">
        <f t="shared" si="2"/>
        <v>48</v>
      </c>
      <c r="G29" s="46">
        <v>42</v>
      </c>
      <c r="H29" s="260">
        <v>6</v>
      </c>
      <c r="I29" s="27"/>
      <c r="J29" s="38">
        <v>5</v>
      </c>
      <c r="K29" s="27"/>
      <c r="L29" s="302"/>
      <c r="M29" s="303"/>
      <c r="N29" s="304"/>
      <c r="O29" s="305"/>
      <c r="P29" s="304">
        <v>3</v>
      </c>
      <c r="Q29" s="305"/>
      <c r="R29" s="302"/>
      <c r="S29" s="306"/>
      <c r="U29" s="448">
        <f t="shared" si="1"/>
        <v>48</v>
      </c>
    </row>
    <row r="30" spans="1:21" ht="13.5" customHeight="1">
      <c r="A30" s="656"/>
      <c r="B30" s="3" t="s">
        <v>22</v>
      </c>
      <c r="C30" s="4">
        <v>24</v>
      </c>
      <c r="D30" s="574" t="s">
        <v>137</v>
      </c>
      <c r="E30" s="296">
        <f t="shared" si="3"/>
        <v>2</v>
      </c>
      <c r="F30" s="322">
        <f t="shared" si="2"/>
        <v>32</v>
      </c>
      <c r="G30" s="46">
        <v>32</v>
      </c>
      <c r="H30" s="260"/>
      <c r="I30" s="27"/>
      <c r="J30" s="38">
        <v>6</v>
      </c>
      <c r="K30" s="27"/>
      <c r="L30" s="302"/>
      <c r="M30" s="303"/>
      <c r="N30" s="304"/>
      <c r="O30" s="305"/>
      <c r="P30" s="304"/>
      <c r="Q30" s="305">
        <v>2</v>
      </c>
      <c r="R30" s="302"/>
      <c r="S30" s="306"/>
      <c r="U30" s="448">
        <f t="shared" si="1"/>
        <v>32</v>
      </c>
    </row>
    <row r="31" spans="1:21" ht="13.5" customHeight="1">
      <c r="A31" s="656"/>
      <c r="B31" s="3" t="s">
        <v>22</v>
      </c>
      <c r="C31" s="4">
        <v>25</v>
      </c>
      <c r="D31" s="574" t="s">
        <v>138</v>
      </c>
      <c r="E31" s="296">
        <f t="shared" si="3"/>
        <v>1.5</v>
      </c>
      <c r="F31" s="322">
        <f t="shared" si="2"/>
        <v>24</v>
      </c>
      <c r="G31" s="46">
        <v>18</v>
      </c>
      <c r="H31" s="260">
        <v>6</v>
      </c>
      <c r="I31" s="27"/>
      <c r="J31" s="38">
        <f t="shared" si="4"/>
        <v>5</v>
      </c>
      <c r="K31" s="27"/>
      <c r="L31" s="302"/>
      <c r="M31" s="303"/>
      <c r="N31" s="304"/>
      <c r="O31" s="305"/>
      <c r="P31" s="304">
        <v>1.5</v>
      </c>
      <c r="Q31" s="305"/>
      <c r="R31" s="302"/>
      <c r="S31" s="306"/>
      <c r="U31" s="448">
        <f t="shared" si="1"/>
        <v>24</v>
      </c>
    </row>
    <row r="32" spans="1:21" ht="13.5" customHeight="1">
      <c r="A32" s="656"/>
      <c r="B32" s="3" t="s">
        <v>22</v>
      </c>
      <c r="C32" s="4">
        <v>26</v>
      </c>
      <c r="D32" s="574" t="s">
        <v>139</v>
      </c>
      <c r="E32" s="296">
        <f t="shared" si="3"/>
        <v>3</v>
      </c>
      <c r="F32" s="322">
        <f t="shared" si="2"/>
        <v>48</v>
      </c>
      <c r="G32" s="46">
        <v>38</v>
      </c>
      <c r="H32" s="260">
        <v>10</v>
      </c>
      <c r="I32" s="27"/>
      <c r="J32" s="38">
        <f t="shared" si="4"/>
        <v>6</v>
      </c>
      <c r="K32" s="27"/>
      <c r="L32" s="302"/>
      <c r="M32" s="303"/>
      <c r="N32" s="304"/>
      <c r="O32" s="305"/>
      <c r="P32" s="304"/>
      <c r="Q32" s="305">
        <v>3</v>
      </c>
      <c r="R32" s="302"/>
      <c r="S32" s="306"/>
      <c r="U32" s="448">
        <f t="shared" si="1"/>
        <v>48</v>
      </c>
    </row>
    <row r="33" spans="1:21" ht="13.5" customHeight="1">
      <c r="A33" s="656"/>
      <c r="B33" s="3" t="s">
        <v>22</v>
      </c>
      <c r="C33" s="4">
        <v>27</v>
      </c>
      <c r="D33" s="574" t="s">
        <v>140</v>
      </c>
      <c r="E33" s="296">
        <f t="shared" si="3"/>
        <v>2</v>
      </c>
      <c r="F33" s="322">
        <f t="shared" si="2"/>
        <v>32</v>
      </c>
      <c r="G33" s="46">
        <v>32</v>
      </c>
      <c r="H33" s="260"/>
      <c r="I33" s="27"/>
      <c r="J33" s="38">
        <f t="shared" si="4"/>
        <v>6</v>
      </c>
      <c r="K33" s="27"/>
      <c r="L33" s="302"/>
      <c r="M33" s="303"/>
      <c r="N33" s="304"/>
      <c r="O33" s="305"/>
      <c r="P33" s="304"/>
      <c r="Q33" s="305">
        <v>2</v>
      </c>
      <c r="R33" s="302"/>
      <c r="S33" s="306"/>
      <c r="U33" s="448">
        <f t="shared" si="1"/>
        <v>32</v>
      </c>
    </row>
    <row r="34" spans="1:21" ht="13.5" customHeight="1">
      <c r="A34" s="656"/>
      <c r="B34" s="3" t="s">
        <v>22</v>
      </c>
      <c r="C34" s="4">
        <v>28</v>
      </c>
      <c r="D34" s="574" t="s">
        <v>141</v>
      </c>
      <c r="E34" s="296">
        <f t="shared" si="3"/>
        <v>2</v>
      </c>
      <c r="F34" s="322">
        <f t="shared" si="2"/>
        <v>32</v>
      </c>
      <c r="G34" s="46">
        <v>28</v>
      </c>
      <c r="H34" s="260">
        <v>4</v>
      </c>
      <c r="I34" s="27"/>
      <c r="J34" s="39"/>
      <c r="K34" s="26">
        <f>IF($L34&gt;0,$L$4,IF($M34&gt;0,$M$4,IF($N34&gt;0,$N$4,IF($O34&gt;0,$O$4,IF($P34&gt;0,$P$4,IF($Q34&gt;0,$Q$4,IF($R34&gt;0,$R$4,$S$4)))))))</f>
        <v>4</v>
      </c>
      <c r="L34" s="297"/>
      <c r="M34" s="298"/>
      <c r="N34" s="299"/>
      <c r="O34" s="300">
        <v>2</v>
      </c>
      <c r="P34" s="299"/>
      <c r="Q34" s="300"/>
      <c r="R34" s="297"/>
      <c r="S34" s="301"/>
      <c r="U34" s="448">
        <f t="shared" si="1"/>
        <v>32</v>
      </c>
    </row>
    <row r="35" spans="1:21" ht="13.5" customHeight="1">
      <c r="A35" s="656"/>
      <c r="B35" s="3" t="s">
        <v>22</v>
      </c>
      <c r="C35" s="4">
        <v>29</v>
      </c>
      <c r="D35" s="574" t="s">
        <v>142</v>
      </c>
      <c r="E35" s="296">
        <f t="shared" si="3"/>
        <v>1</v>
      </c>
      <c r="F35" s="322">
        <f t="shared" si="2"/>
        <v>16</v>
      </c>
      <c r="G35" s="46">
        <v>16</v>
      </c>
      <c r="H35" s="260"/>
      <c r="I35" s="27"/>
      <c r="J35" s="38"/>
      <c r="K35" s="27">
        <v>1</v>
      </c>
      <c r="L35" s="302">
        <v>1</v>
      </c>
      <c r="M35" s="303"/>
      <c r="N35" s="304"/>
      <c r="O35" s="305"/>
      <c r="P35" s="304"/>
      <c r="Q35" s="305"/>
      <c r="R35" s="302"/>
      <c r="S35" s="306"/>
      <c r="U35" s="448">
        <f t="shared" si="1"/>
        <v>16</v>
      </c>
    </row>
    <row r="36" spans="1:21" ht="13.5" customHeight="1">
      <c r="A36" s="656"/>
      <c r="B36" s="3" t="s">
        <v>22</v>
      </c>
      <c r="C36" s="4">
        <v>30</v>
      </c>
      <c r="D36" s="574" t="s">
        <v>143</v>
      </c>
      <c r="E36" s="296">
        <f t="shared" si="3"/>
        <v>1</v>
      </c>
      <c r="F36" s="322">
        <f t="shared" si="2"/>
        <v>16</v>
      </c>
      <c r="G36" s="46">
        <v>16</v>
      </c>
      <c r="H36" s="260"/>
      <c r="I36" s="27"/>
      <c r="J36" s="39"/>
      <c r="K36" s="26">
        <f>IF($L36&gt;0,$L$4,IF($M36&gt;0,$M$4,IF($N36&gt;0,$N$4,IF($O36&gt;0,$O$4,IF($P36&gt;0,$P$4,IF($Q36&gt;0,$Q$4,IF($R36&gt;0,$R$4,$S$4)))))))</f>
        <v>2</v>
      </c>
      <c r="L36" s="302"/>
      <c r="M36" s="303">
        <v>1</v>
      </c>
      <c r="N36" s="304"/>
      <c r="O36" s="305"/>
      <c r="P36" s="304"/>
      <c r="Q36" s="305"/>
      <c r="R36" s="302"/>
      <c r="S36" s="306"/>
      <c r="U36" s="448">
        <f t="shared" si="1"/>
        <v>16</v>
      </c>
    </row>
    <row r="37" spans="1:21" ht="13.5" customHeight="1">
      <c r="A37" s="656"/>
      <c r="B37" s="3" t="s">
        <v>23</v>
      </c>
      <c r="C37" s="4">
        <v>31</v>
      </c>
      <c r="D37" s="574" t="s">
        <v>144</v>
      </c>
      <c r="E37" s="296">
        <f t="shared" si="3"/>
        <v>16</v>
      </c>
      <c r="F37" s="322">
        <f t="shared" si="2"/>
        <v>256</v>
      </c>
      <c r="G37" s="46">
        <v>224</v>
      </c>
      <c r="H37" s="260">
        <v>32</v>
      </c>
      <c r="I37" s="27"/>
      <c r="J37" s="200" t="s">
        <v>24</v>
      </c>
      <c r="K37" s="27"/>
      <c r="L37" s="302"/>
      <c r="M37" s="303"/>
      <c r="N37" s="304">
        <f>128/16</f>
        <v>8</v>
      </c>
      <c r="O37" s="305">
        <v>8</v>
      </c>
      <c r="P37" s="304"/>
      <c r="Q37" s="305"/>
      <c r="R37" s="302"/>
      <c r="S37" s="301"/>
      <c r="U37" s="448">
        <f t="shared" si="1"/>
        <v>256</v>
      </c>
    </row>
    <row r="38" spans="1:21" ht="13.5" customHeight="1">
      <c r="A38" s="656"/>
      <c r="B38" s="3" t="s">
        <v>23</v>
      </c>
      <c r="C38" s="4">
        <v>32</v>
      </c>
      <c r="D38" s="574" t="s">
        <v>145</v>
      </c>
      <c r="E38" s="296">
        <f t="shared" si="3"/>
        <v>16</v>
      </c>
      <c r="F38" s="322">
        <f t="shared" si="2"/>
        <v>256</v>
      </c>
      <c r="G38" s="46">
        <v>224</v>
      </c>
      <c r="H38" s="260">
        <v>32</v>
      </c>
      <c r="I38" s="27"/>
      <c r="J38" s="200" t="s">
        <v>25</v>
      </c>
      <c r="K38" s="27"/>
      <c r="L38" s="302"/>
      <c r="M38" s="303"/>
      <c r="N38" s="304"/>
      <c r="O38" s="305"/>
      <c r="P38" s="304">
        <v>8</v>
      </c>
      <c r="Q38" s="305">
        <v>8</v>
      </c>
      <c r="R38" s="302"/>
      <c r="S38" s="301"/>
      <c r="U38" s="448">
        <f t="shared" si="1"/>
        <v>256</v>
      </c>
    </row>
    <row r="39" spans="1:21" ht="13.5" customHeight="1">
      <c r="A39" s="656"/>
      <c r="B39" s="3" t="s">
        <v>23</v>
      </c>
      <c r="C39" s="4">
        <v>33</v>
      </c>
      <c r="D39" s="574" t="s">
        <v>146</v>
      </c>
      <c r="E39" s="296">
        <f t="shared" si="3"/>
        <v>8</v>
      </c>
      <c r="F39" s="322">
        <f t="shared" si="2"/>
        <v>128</v>
      </c>
      <c r="G39" s="46">
        <v>112</v>
      </c>
      <c r="H39" s="260">
        <v>16</v>
      </c>
      <c r="I39" s="27"/>
      <c r="J39" s="200" t="s">
        <v>26</v>
      </c>
      <c r="K39" s="27"/>
      <c r="L39" s="302"/>
      <c r="M39" s="303"/>
      <c r="N39" s="304"/>
      <c r="O39" s="305"/>
      <c r="P39" s="304"/>
      <c r="Q39" s="305"/>
      <c r="R39" s="302">
        <v>4</v>
      </c>
      <c r="S39" s="301">
        <v>4</v>
      </c>
      <c r="U39" s="448">
        <f t="shared" si="1"/>
        <v>128</v>
      </c>
    </row>
    <row r="40" spans="1:21" ht="13.5" customHeight="1">
      <c r="A40" s="656"/>
      <c r="B40" s="3" t="s">
        <v>23</v>
      </c>
      <c r="C40" s="4">
        <v>34</v>
      </c>
      <c r="D40" s="574" t="s">
        <v>147</v>
      </c>
      <c r="E40" s="296">
        <f t="shared" si="3"/>
        <v>4</v>
      </c>
      <c r="F40" s="322">
        <f t="shared" si="2"/>
        <v>64</v>
      </c>
      <c r="G40" s="46">
        <v>56</v>
      </c>
      <c r="H40" s="260">
        <v>8</v>
      </c>
      <c r="I40" s="27"/>
      <c r="J40" s="38">
        <f>IF($L40&gt;0,$L$4,IF($M40&gt;0,$M$4,IF($N40&gt;0,$N$4,IF($O40&gt;0,$O$4,IF($P40&gt;0,$P$4,IF($Q40&gt;0,$Q$4,IF($R40&gt;0,$R$4,$S$4)))))))</f>
        <v>7</v>
      </c>
      <c r="K40" s="27"/>
      <c r="L40" s="302"/>
      <c r="M40" s="303"/>
      <c r="N40" s="304"/>
      <c r="O40" s="305"/>
      <c r="P40" s="304"/>
      <c r="Q40" s="305"/>
      <c r="R40" s="302">
        <v>4</v>
      </c>
      <c r="S40" s="301"/>
      <c r="U40" s="448">
        <f t="shared" si="1"/>
        <v>64</v>
      </c>
    </row>
    <row r="41" spans="1:21" ht="13.5" customHeight="1">
      <c r="A41" s="656"/>
      <c r="B41" s="3" t="s">
        <v>23</v>
      </c>
      <c r="C41" s="4">
        <v>35</v>
      </c>
      <c r="D41" s="574" t="s">
        <v>148</v>
      </c>
      <c r="E41" s="296">
        <f t="shared" si="3"/>
        <v>4</v>
      </c>
      <c r="F41" s="322">
        <f t="shared" si="2"/>
        <v>64</v>
      </c>
      <c r="G41" s="46">
        <v>56</v>
      </c>
      <c r="H41" s="260">
        <v>8</v>
      </c>
      <c r="I41" s="27"/>
      <c r="J41" s="38">
        <v>8</v>
      </c>
      <c r="K41" s="26"/>
      <c r="L41" s="302"/>
      <c r="M41" s="303"/>
      <c r="N41" s="304"/>
      <c r="O41" s="305"/>
      <c r="P41" s="304"/>
      <c r="Q41" s="305"/>
      <c r="R41" s="302"/>
      <c r="S41" s="301">
        <v>4</v>
      </c>
      <c r="U41" s="448">
        <f t="shared" si="1"/>
        <v>64</v>
      </c>
    </row>
    <row r="42" spans="1:21" ht="18" customHeight="1" thickBot="1">
      <c r="A42" s="657"/>
      <c r="B42" s="658" t="s">
        <v>61</v>
      </c>
      <c r="C42" s="658"/>
      <c r="D42" s="659"/>
      <c r="E42" s="308">
        <f t="shared" ref="E42" si="5">SUM(E7:E41)</f>
        <v>159.5</v>
      </c>
      <c r="F42" s="323">
        <f>SUM(F7:F41)</f>
        <v>2548</v>
      </c>
      <c r="G42" s="309">
        <f t="shared" ref="G42:I42" si="6">SUM(G7:G41)</f>
        <v>2370</v>
      </c>
      <c r="H42" s="310">
        <f t="shared" si="6"/>
        <v>146</v>
      </c>
      <c r="I42" s="311">
        <f t="shared" si="6"/>
        <v>32</v>
      </c>
      <c r="J42" s="312"/>
      <c r="K42" s="311"/>
      <c r="L42" s="341">
        <f t="shared" ref="L42:S42" si="7">SUM(L7:L41)</f>
        <v>30.375</v>
      </c>
      <c r="M42" s="342">
        <f t="shared" si="7"/>
        <v>26.875</v>
      </c>
      <c r="N42" s="343">
        <f t="shared" si="7"/>
        <v>24</v>
      </c>
      <c r="O42" s="344">
        <f t="shared" si="7"/>
        <v>25</v>
      </c>
      <c r="P42" s="343">
        <f t="shared" si="7"/>
        <v>15</v>
      </c>
      <c r="Q42" s="344">
        <f t="shared" si="7"/>
        <v>22</v>
      </c>
      <c r="R42" s="341">
        <f t="shared" si="7"/>
        <v>8</v>
      </c>
      <c r="S42" s="345">
        <f t="shared" si="7"/>
        <v>8</v>
      </c>
    </row>
    <row r="43" spans="1:21" ht="18" customHeight="1" thickBot="1">
      <c r="A43" s="640" t="s">
        <v>149</v>
      </c>
      <c r="B43" s="641" t="s">
        <v>150</v>
      </c>
      <c r="C43" s="641"/>
      <c r="D43" s="672"/>
      <c r="E43" s="295">
        <f>选修!E18</f>
        <v>22</v>
      </c>
      <c r="F43" s="321">
        <f>选修!F18</f>
        <v>352</v>
      </c>
      <c r="G43" s="45"/>
      <c r="H43" s="258"/>
      <c r="I43" s="259"/>
      <c r="J43" s="202"/>
      <c r="K43" s="203"/>
      <c r="L43" s="47"/>
      <c r="M43" s="41"/>
      <c r="N43" s="52"/>
      <c r="O43" s="53"/>
      <c r="P43" s="52"/>
      <c r="Q43" s="53"/>
      <c r="R43" s="47"/>
      <c r="S43" s="35"/>
    </row>
    <row r="44" spans="1:21" ht="18" customHeight="1" thickBot="1">
      <c r="A44" s="686"/>
      <c r="B44" s="641" t="s">
        <v>151</v>
      </c>
      <c r="C44" s="641"/>
      <c r="D44" s="672"/>
      <c r="E44" s="296">
        <f>选修!E38</f>
        <v>6</v>
      </c>
      <c r="F44" s="322">
        <f>选修!F38</f>
        <v>96</v>
      </c>
      <c r="G44" s="46"/>
      <c r="H44" s="25"/>
      <c r="I44" s="60"/>
      <c r="J44" s="204"/>
      <c r="K44" s="205"/>
      <c r="L44" s="48"/>
      <c r="M44" s="42"/>
      <c r="N44" s="54"/>
      <c r="O44" s="55"/>
      <c r="P44" s="54"/>
      <c r="Q44" s="55"/>
      <c r="R44" s="48"/>
      <c r="S44" s="28"/>
    </row>
    <row r="45" spans="1:21" ht="18" customHeight="1" thickBot="1">
      <c r="A45" s="687"/>
      <c r="B45" s="641" t="s">
        <v>152</v>
      </c>
      <c r="C45" s="641"/>
      <c r="D45" s="672"/>
      <c r="E45" s="318">
        <v>6</v>
      </c>
      <c r="F45" s="324">
        <v>96</v>
      </c>
      <c r="G45" s="59"/>
      <c r="H45" s="29"/>
      <c r="I45" s="61"/>
      <c r="J45" s="206"/>
      <c r="K45" s="207"/>
      <c r="L45" s="49"/>
      <c r="M45" s="43"/>
      <c r="N45" s="56"/>
      <c r="O45" s="57"/>
      <c r="P45" s="56"/>
      <c r="Q45" s="57"/>
      <c r="R45" s="49"/>
      <c r="S45" s="30"/>
    </row>
    <row r="46" spans="1:21" ht="18" customHeight="1" thickBot="1">
      <c r="A46" s="683" t="s">
        <v>153</v>
      </c>
      <c r="B46" s="684"/>
      <c r="C46" s="684"/>
      <c r="D46" s="685"/>
      <c r="E46" s="326">
        <f>SUM(E42:E45)</f>
        <v>193.5</v>
      </c>
      <c r="F46" s="325">
        <f>SUM(F42:F45)</f>
        <v>3092</v>
      </c>
      <c r="G46" s="68"/>
      <c r="H46" s="33"/>
      <c r="I46" s="62"/>
      <c r="J46" s="40"/>
      <c r="K46" s="62"/>
      <c r="L46" s="58"/>
      <c r="M46" s="44"/>
      <c r="N46" s="220"/>
      <c r="O46" s="221"/>
      <c r="P46" s="220"/>
      <c r="Q46" s="221"/>
      <c r="R46" s="58"/>
      <c r="S46" s="34"/>
    </row>
    <row r="48" spans="1:21" ht="15.75" customHeight="1">
      <c r="E48" s="673" t="s">
        <v>159</v>
      </c>
      <c r="F48" s="674"/>
      <c r="G48" s="674"/>
      <c r="H48" s="680"/>
      <c r="I48" s="681"/>
      <c r="J48" s="681"/>
    </row>
    <row r="49" spans="2:10" ht="15.75" customHeight="1">
      <c r="B49" s="579" t="s">
        <v>157</v>
      </c>
      <c r="C49" s="580" t="s">
        <v>158</v>
      </c>
      <c r="E49" s="581" t="s">
        <v>165</v>
      </c>
      <c r="F49" s="319" t="s">
        <v>164</v>
      </c>
      <c r="G49" s="249"/>
      <c r="H49" s="249"/>
      <c r="I49" s="249"/>
      <c r="J49" s="249"/>
    </row>
    <row r="50" spans="2:10" ht="15.75" customHeight="1">
      <c r="B50" s="36" t="s">
        <v>9</v>
      </c>
      <c r="C50" s="580" t="s">
        <v>160</v>
      </c>
      <c r="E50" s="287">
        <f>SUMIF($B$7:$B$41,B50,$E$7:$E$41)+E51</f>
        <v>47</v>
      </c>
      <c r="F50" s="319">
        <f>SUMIF($B$7:$B$41,B50,$F$7:$F$41)+F51</f>
        <v>752</v>
      </c>
    </row>
    <row r="51" spans="2:10" ht="15.75" customHeight="1">
      <c r="B51" s="36" t="s">
        <v>10</v>
      </c>
      <c r="C51" s="580" t="s">
        <v>161</v>
      </c>
      <c r="E51" s="287">
        <f>SUMIF($B$7:$B$41,B51,$E$7:$E$41)</f>
        <v>29.5</v>
      </c>
      <c r="F51" s="319">
        <f>SUMIF($B$7:$B$41,B51,$F$7:$F$41)</f>
        <v>472</v>
      </c>
    </row>
    <row r="52" spans="2:10" ht="15.75" customHeight="1">
      <c r="B52" s="36" t="s">
        <v>11</v>
      </c>
      <c r="C52" s="580" t="s">
        <v>162</v>
      </c>
      <c r="E52" s="287">
        <f>SUMIF($B$7:$B$41,B52,$E$7:$E$41)</f>
        <v>64.5</v>
      </c>
      <c r="F52" s="319">
        <f>SUMIF($B$7:$B$41,B52,$F$7:$F$41)</f>
        <v>1028</v>
      </c>
    </row>
    <row r="53" spans="2:10" ht="15.75" customHeight="1">
      <c r="B53" s="36" t="s">
        <v>12</v>
      </c>
      <c r="C53" s="580" t="s">
        <v>163</v>
      </c>
      <c r="E53" s="287">
        <f>SUMIF($B$7:$B$41,B53,$E$7:$E$41)</f>
        <v>48</v>
      </c>
      <c r="F53" s="319">
        <f>SUMIF($B$7:$B$41,B53,$F$7:$F$41)</f>
        <v>768</v>
      </c>
    </row>
    <row r="54" spans="2:10" ht="15.75" customHeight="1">
      <c r="F54" s="319">
        <f>SUM(F50,F52,F53)</f>
        <v>2548</v>
      </c>
    </row>
  </sheetData>
  <mergeCells count="27">
    <mergeCell ref="E48:G48"/>
    <mergeCell ref="F3:F5"/>
    <mergeCell ref="F2:I2"/>
    <mergeCell ref="H48:J48"/>
    <mergeCell ref="B45:D45"/>
    <mergeCell ref="C2:C5"/>
    <mergeCell ref="D2:D5"/>
    <mergeCell ref="A46:D46"/>
    <mergeCell ref="A43:A45"/>
    <mergeCell ref="B43:D43"/>
    <mergeCell ref="B44:D44"/>
    <mergeCell ref="K3:K5"/>
    <mergeCell ref="B2:B5"/>
    <mergeCell ref="A7:A42"/>
    <mergeCell ref="B42:D42"/>
    <mergeCell ref="A2:A5"/>
    <mergeCell ref="G3:G5"/>
    <mergeCell ref="H3:H5"/>
    <mergeCell ref="I3:I5"/>
    <mergeCell ref="E2:E5"/>
    <mergeCell ref="J2:K2"/>
    <mergeCell ref="J3:J5"/>
    <mergeCell ref="L2:S2"/>
    <mergeCell ref="R3:S3"/>
    <mergeCell ref="P3:Q3"/>
    <mergeCell ref="L3:M3"/>
    <mergeCell ref="N3:O3"/>
  </mergeCells>
  <phoneticPr fontId="1" type="noConversion"/>
  <printOptions horizontalCentered="1"/>
  <pageMargins left="0.55118110236220474" right="0.55118110236220474" top="0.98425196850393704" bottom="0.55118110236220474" header="0.51181102362204722" footer="0.35433070866141736"/>
  <pageSetup paperSize="9" orientation="portrait" horizontalDpi="300" verticalDpi="300" r:id="rId1"/>
  <headerFooter alignWithMargins="0">
    <oddFooter>&amp;C&amp;"Times New Roman,常规" 104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85" zoomScaleNormal="110" zoomScaleSheetLayoutView="85" workbookViewId="0">
      <selection activeCell="W20" sqref="W20"/>
    </sheetView>
  </sheetViews>
  <sheetFormatPr defaultColWidth="9" defaultRowHeight="14.25"/>
  <cols>
    <col min="1" max="3" width="3.125" style="156" customWidth="1"/>
    <col min="4" max="4" width="17.125" style="156" customWidth="1"/>
    <col min="5" max="5" width="5" style="337" customWidth="1"/>
    <col min="6" max="7" width="5" style="156" customWidth="1"/>
    <col min="8" max="19" width="3.625" style="156" customWidth="1"/>
    <col min="20" max="20" width="8" style="156" customWidth="1"/>
    <col min="21" max="16384" width="9" style="130"/>
  </cols>
  <sheetData>
    <row r="1" spans="1:21" s="129" customFormat="1" ht="15.75" customHeight="1" thickBot="1">
      <c r="A1" s="128" t="s">
        <v>170</v>
      </c>
      <c r="B1" s="128"/>
      <c r="E1" s="287"/>
      <c r="T1" s="216"/>
    </row>
    <row r="2" spans="1:21" ht="20.100000000000001" customHeight="1">
      <c r="A2" s="660" t="s">
        <v>166</v>
      </c>
      <c r="B2" s="651" t="s">
        <v>167</v>
      </c>
      <c r="C2" s="651" t="s">
        <v>168</v>
      </c>
      <c r="D2" s="672" t="s">
        <v>169</v>
      </c>
      <c r="E2" s="688" t="s">
        <v>104</v>
      </c>
      <c r="F2" s="678" t="s">
        <v>177</v>
      </c>
      <c r="G2" s="678"/>
      <c r="H2" s="678"/>
      <c r="I2" s="679"/>
      <c r="J2" s="671" t="s">
        <v>178</v>
      </c>
      <c r="K2" s="672"/>
      <c r="L2" s="640" t="s">
        <v>179</v>
      </c>
      <c r="M2" s="641"/>
      <c r="N2" s="641"/>
      <c r="O2" s="641"/>
      <c r="P2" s="641"/>
      <c r="Q2" s="641"/>
      <c r="R2" s="641"/>
      <c r="S2" s="642"/>
      <c r="T2" s="222"/>
    </row>
    <row r="3" spans="1:21" ht="15" customHeight="1">
      <c r="A3" s="661"/>
      <c r="B3" s="652"/>
      <c r="C3" s="652"/>
      <c r="D3" s="647"/>
      <c r="E3" s="689"/>
      <c r="F3" s="675" t="s">
        <v>172</v>
      </c>
      <c r="G3" s="664" t="s">
        <v>171</v>
      </c>
      <c r="H3" s="652" t="s">
        <v>173</v>
      </c>
      <c r="I3" s="648" t="s">
        <v>174</v>
      </c>
      <c r="J3" s="664" t="s">
        <v>175</v>
      </c>
      <c r="K3" s="648" t="s">
        <v>176</v>
      </c>
      <c r="L3" s="643" t="s">
        <v>180</v>
      </c>
      <c r="M3" s="647"/>
      <c r="N3" s="645" t="s">
        <v>181</v>
      </c>
      <c r="O3" s="646"/>
      <c r="P3" s="645" t="s">
        <v>182</v>
      </c>
      <c r="Q3" s="646"/>
      <c r="R3" s="643" t="s">
        <v>183</v>
      </c>
      <c r="S3" s="644"/>
      <c r="T3" s="223"/>
    </row>
    <row r="4" spans="1:21" ht="15" customHeight="1">
      <c r="A4" s="662"/>
      <c r="B4" s="653"/>
      <c r="C4" s="653"/>
      <c r="D4" s="682"/>
      <c r="E4" s="689"/>
      <c r="F4" s="676"/>
      <c r="G4" s="665"/>
      <c r="H4" s="653"/>
      <c r="I4" s="649"/>
      <c r="J4" s="665"/>
      <c r="K4" s="649"/>
      <c r="L4" s="66">
        <v>1</v>
      </c>
      <c r="M4" s="63">
        <v>2</v>
      </c>
      <c r="N4" s="64">
        <v>3</v>
      </c>
      <c r="O4" s="65">
        <v>4</v>
      </c>
      <c r="P4" s="64">
        <v>5</v>
      </c>
      <c r="Q4" s="65">
        <v>6</v>
      </c>
      <c r="R4" s="66">
        <v>7</v>
      </c>
      <c r="S4" s="67">
        <v>8</v>
      </c>
      <c r="T4" s="223"/>
    </row>
    <row r="5" spans="1:21" ht="15" customHeight="1" thickBot="1">
      <c r="A5" s="663"/>
      <c r="B5" s="654"/>
      <c r="C5" s="654"/>
      <c r="D5" s="659"/>
      <c r="E5" s="690"/>
      <c r="F5" s="677"/>
      <c r="G5" s="666"/>
      <c r="H5" s="654"/>
      <c r="I5" s="650"/>
      <c r="J5" s="666"/>
      <c r="K5" s="650"/>
      <c r="L5" s="253">
        <v>16</v>
      </c>
      <c r="M5" s="251">
        <v>16</v>
      </c>
      <c r="N5" s="208">
        <v>16</v>
      </c>
      <c r="O5" s="209">
        <v>16</v>
      </c>
      <c r="P5" s="208">
        <v>16</v>
      </c>
      <c r="Q5" s="209">
        <v>16</v>
      </c>
      <c r="R5" s="253">
        <v>16</v>
      </c>
      <c r="S5" s="252">
        <v>16</v>
      </c>
      <c r="T5" s="224"/>
      <c r="U5" s="592" t="s">
        <v>229</v>
      </c>
    </row>
    <row r="6" spans="1:21" ht="20.100000000000001" hidden="1" customHeight="1" thickBot="1">
      <c r="A6" s="219"/>
      <c r="B6" s="217"/>
      <c r="C6" s="217"/>
      <c r="D6" s="98"/>
      <c r="E6" s="317"/>
      <c r="F6" s="222"/>
      <c r="G6" s="100"/>
      <c r="H6" s="254"/>
      <c r="I6" s="255"/>
      <c r="J6" s="219"/>
      <c r="K6" s="218"/>
      <c r="L6" s="102">
        <f t="shared" ref="L6:S6" si="0">COUNTIF($J$7:$J$14,L4)</f>
        <v>0</v>
      </c>
      <c r="M6" s="103">
        <f t="shared" si="0"/>
        <v>0</v>
      </c>
      <c r="N6" s="104">
        <f t="shared" si="0"/>
        <v>0</v>
      </c>
      <c r="O6" s="105">
        <f t="shared" si="0"/>
        <v>0</v>
      </c>
      <c r="P6" s="104">
        <f t="shared" si="0"/>
        <v>1</v>
      </c>
      <c r="Q6" s="105">
        <f t="shared" si="0"/>
        <v>0</v>
      </c>
      <c r="R6" s="102">
        <f t="shared" si="0"/>
        <v>0</v>
      </c>
      <c r="S6" s="106">
        <f t="shared" si="0"/>
        <v>1</v>
      </c>
      <c r="T6" s="224"/>
      <c r="U6" s="131"/>
    </row>
    <row r="7" spans="1:21" ht="13.5" customHeight="1">
      <c r="A7" s="662" t="s">
        <v>196</v>
      </c>
      <c r="B7" s="194" t="s">
        <v>1</v>
      </c>
      <c r="C7" s="435">
        <v>1</v>
      </c>
      <c r="D7" s="582" t="s">
        <v>184</v>
      </c>
      <c r="E7" s="333">
        <f t="shared" ref="E7:E16" si="1">F7/16</f>
        <v>1</v>
      </c>
      <c r="F7" s="261">
        <f t="shared" ref="F7:F16" si="2">IF(SUM(G7:I7)=U7,U7,"错")</f>
        <v>16</v>
      </c>
      <c r="G7" s="267">
        <v>16</v>
      </c>
      <c r="H7" s="193"/>
      <c r="I7" s="268"/>
      <c r="J7" s="75"/>
      <c r="K7" s="32">
        <f>IF($L7&gt;0,$L$4,IF($M7&gt;0,$M$4,IF($N7&gt;0,$N$4,IF($O7&gt;0,$O$4,IF($P7&gt;0,$P$4,IF($Q7&gt;0,$Q$4,IF($R7&gt;0,$R$4,$S$4)))))))</f>
        <v>5</v>
      </c>
      <c r="L7" s="535"/>
      <c r="M7" s="303"/>
      <c r="N7" s="304"/>
      <c r="O7" s="305"/>
      <c r="P7" s="304">
        <v>1</v>
      </c>
      <c r="Q7" s="305"/>
      <c r="R7" s="302"/>
      <c r="S7" s="306"/>
      <c r="T7" s="225"/>
      <c r="U7" s="131">
        <f t="shared" ref="U7:U17" si="3">$L$5*L7+$M$5*M7+$N$5*N7+$O$5*O7+$P$5*P7+$Q$5*Q7+$R$5*R7+$S$5*S7</f>
        <v>16</v>
      </c>
    </row>
    <row r="8" spans="1:21" ht="13.5" customHeight="1">
      <c r="A8" s="700"/>
      <c r="B8" s="194" t="s">
        <v>1</v>
      </c>
      <c r="C8" s="435">
        <v>2</v>
      </c>
      <c r="D8" s="583" t="s">
        <v>190</v>
      </c>
      <c r="E8" s="334">
        <f t="shared" si="1"/>
        <v>2</v>
      </c>
      <c r="F8" s="257">
        <f t="shared" si="2"/>
        <v>32</v>
      </c>
      <c r="G8" s="267">
        <v>30</v>
      </c>
      <c r="H8" s="193">
        <v>2</v>
      </c>
      <c r="I8" s="268"/>
      <c r="J8" s="39"/>
      <c r="K8" s="26">
        <f>IF($L8&gt;0,$L$4,IF($M8&gt;0,$M$4,IF($N8&gt;0,$N$4,IF($O8&gt;0,$O$4,IF($P8&gt;0,$P$4,IF($Q8&gt;0,$Q$4,IF($R8&gt;0,$R$4,$S$4)))))))</f>
        <v>6</v>
      </c>
      <c r="L8" s="535"/>
      <c r="M8" s="303"/>
      <c r="N8" s="304"/>
      <c r="O8" s="305"/>
      <c r="P8" s="304"/>
      <c r="Q8" s="305">
        <v>2</v>
      </c>
      <c r="R8" s="302"/>
      <c r="S8" s="306"/>
      <c r="T8" s="225"/>
      <c r="U8" s="131">
        <f t="shared" si="3"/>
        <v>32</v>
      </c>
    </row>
    <row r="9" spans="1:21" ht="13.5" customHeight="1">
      <c r="A9" s="700"/>
      <c r="B9" s="194" t="s">
        <v>1</v>
      </c>
      <c r="C9" s="435">
        <f>C8+1</f>
        <v>3</v>
      </c>
      <c r="D9" s="583" t="s">
        <v>185</v>
      </c>
      <c r="E9" s="334">
        <f t="shared" si="1"/>
        <v>2</v>
      </c>
      <c r="F9" s="257">
        <f t="shared" si="2"/>
        <v>32</v>
      </c>
      <c r="G9" s="267">
        <v>32</v>
      </c>
      <c r="H9" s="193"/>
      <c r="I9" s="268"/>
      <c r="J9" s="39">
        <v>8</v>
      </c>
      <c r="K9" s="26"/>
      <c r="L9" s="535"/>
      <c r="M9" s="303"/>
      <c r="N9" s="304"/>
      <c r="O9" s="305"/>
      <c r="P9" s="304"/>
      <c r="Q9" s="305"/>
      <c r="R9" s="302"/>
      <c r="S9" s="306">
        <v>2</v>
      </c>
      <c r="T9" s="225"/>
      <c r="U9" s="131">
        <f t="shared" si="3"/>
        <v>32</v>
      </c>
    </row>
    <row r="10" spans="1:21" ht="13.5" customHeight="1">
      <c r="A10" s="700"/>
      <c r="B10" s="194" t="s">
        <v>1</v>
      </c>
      <c r="C10" s="435">
        <v>4</v>
      </c>
      <c r="D10" s="583" t="s">
        <v>186</v>
      </c>
      <c r="E10" s="334">
        <f t="shared" si="1"/>
        <v>2</v>
      </c>
      <c r="F10" s="257">
        <f t="shared" si="2"/>
        <v>32</v>
      </c>
      <c r="G10" s="267">
        <v>32</v>
      </c>
      <c r="H10" s="193"/>
      <c r="I10" s="268"/>
      <c r="J10" s="38"/>
      <c r="K10" s="27">
        <v>4</v>
      </c>
      <c r="L10" s="535"/>
      <c r="M10" s="303"/>
      <c r="N10" s="304"/>
      <c r="O10" s="305">
        <v>2</v>
      </c>
      <c r="P10" s="304"/>
      <c r="Q10" s="305"/>
      <c r="R10" s="302"/>
      <c r="S10" s="306"/>
      <c r="T10" s="225"/>
      <c r="U10" s="131">
        <f t="shared" si="3"/>
        <v>32</v>
      </c>
    </row>
    <row r="11" spans="1:21" ht="13.5" customHeight="1">
      <c r="A11" s="700"/>
      <c r="B11" s="194" t="s">
        <v>1</v>
      </c>
      <c r="C11" s="435">
        <v>5</v>
      </c>
      <c r="D11" s="583" t="s">
        <v>187</v>
      </c>
      <c r="E11" s="334">
        <f t="shared" si="1"/>
        <v>2</v>
      </c>
      <c r="F11" s="257">
        <f t="shared" si="2"/>
        <v>32</v>
      </c>
      <c r="G11" s="267">
        <v>32</v>
      </c>
      <c r="H11" s="193"/>
      <c r="I11" s="268"/>
      <c r="J11" s="38"/>
      <c r="K11" s="27">
        <v>6</v>
      </c>
      <c r="L11" s="535"/>
      <c r="M11" s="303"/>
      <c r="N11" s="304"/>
      <c r="O11" s="305"/>
      <c r="P11" s="304"/>
      <c r="Q11" s="305">
        <v>2</v>
      </c>
      <c r="R11" s="302"/>
      <c r="S11" s="306"/>
      <c r="T11" s="225"/>
      <c r="U11" s="131">
        <f t="shared" si="3"/>
        <v>32</v>
      </c>
    </row>
    <row r="12" spans="1:21" ht="13.5" customHeight="1">
      <c r="A12" s="700"/>
      <c r="B12" s="194" t="s">
        <v>1</v>
      </c>
      <c r="C12" s="435">
        <v>6</v>
      </c>
      <c r="D12" s="582" t="s">
        <v>188</v>
      </c>
      <c r="E12" s="334">
        <f t="shared" si="1"/>
        <v>2</v>
      </c>
      <c r="F12" s="257">
        <f t="shared" si="2"/>
        <v>32</v>
      </c>
      <c r="G12" s="267">
        <v>20</v>
      </c>
      <c r="H12" s="193"/>
      <c r="I12" s="268">
        <v>12</v>
      </c>
      <c r="J12" s="39"/>
      <c r="K12" s="26">
        <f>IF($L12&gt;0,$L$4,IF($M12&gt;0,$M$4,IF($N12&gt;0,$N$4,IF($O12&gt;0,$O$4,IF($P12&gt;0,$P$4,IF($Q12&gt;0,$Q$4,IF($R12&gt;0,$R$4,$S$4)))))))</f>
        <v>3</v>
      </c>
      <c r="L12" s="535"/>
      <c r="M12" s="303"/>
      <c r="N12" s="304">
        <v>2</v>
      </c>
      <c r="O12" s="305"/>
      <c r="P12" s="304"/>
      <c r="Q12" s="305"/>
      <c r="R12" s="297"/>
      <c r="S12" s="301"/>
      <c r="T12" s="226"/>
      <c r="U12" s="131">
        <f t="shared" si="3"/>
        <v>32</v>
      </c>
    </row>
    <row r="13" spans="1:21" ht="13.5" customHeight="1">
      <c r="A13" s="700"/>
      <c r="B13" s="194" t="s">
        <v>1</v>
      </c>
      <c r="C13" s="435">
        <v>7</v>
      </c>
      <c r="D13" s="583" t="s">
        <v>189</v>
      </c>
      <c r="E13" s="334">
        <f t="shared" si="1"/>
        <v>3</v>
      </c>
      <c r="F13" s="257">
        <f t="shared" si="2"/>
        <v>48</v>
      </c>
      <c r="G13" s="267">
        <v>48</v>
      </c>
      <c r="H13" s="193"/>
      <c r="I13" s="268"/>
      <c r="J13" s="38"/>
      <c r="K13" s="27">
        <v>7</v>
      </c>
      <c r="L13" s="535"/>
      <c r="M13" s="303"/>
      <c r="N13" s="304"/>
      <c r="O13" s="305"/>
      <c r="P13" s="304"/>
      <c r="Q13" s="305"/>
      <c r="R13" s="302">
        <v>3</v>
      </c>
      <c r="S13" s="306"/>
      <c r="T13" s="225"/>
      <c r="U13" s="131">
        <f t="shared" si="3"/>
        <v>48</v>
      </c>
    </row>
    <row r="14" spans="1:21" ht="13.5" customHeight="1">
      <c r="A14" s="700"/>
      <c r="B14" s="194" t="s">
        <v>1</v>
      </c>
      <c r="C14" s="435">
        <v>8</v>
      </c>
      <c r="D14" s="583" t="s">
        <v>191</v>
      </c>
      <c r="E14" s="335">
        <f t="shared" si="1"/>
        <v>4</v>
      </c>
      <c r="F14" s="262">
        <f t="shared" si="2"/>
        <v>64</v>
      </c>
      <c r="G14" s="267">
        <v>64</v>
      </c>
      <c r="H14" s="193"/>
      <c r="I14" s="268"/>
      <c r="J14" s="78">
        <v>5</v>
      </c>
      <c r="K14" s="83"/>
      <c r="L14" s="535"/>
      <c r="M14" s="303"/>
      <c r="N14" s="304"/>
      <c r="O14" s="305"/>
      <c r="P14" s="304">
        <v>4</v>
      </c>
      <c r="Q14" s="305"/>
      <c r="R14" s="302"/>
      <c r="S14" s="306"/>
      <c r="T14" s="225"/>
      <c r="U14" s="131">
        <f t="shared" si="3"/>
        <v>64</v>
      </c>
    </row>
    <row r="15" spans="1:21" ht="13.5" customHeight="1">
      <c r="A15" s="700"/>
      <c r="B15" s="194" t="s">
        <v>1</v>
      </c>
      <c r="C15" s="435">
        <v>9</v>
      </c>
      <c r="D15" s="583" t="s">
        <v>192</v>
      </c>
      <c r="E15" s="335">
        <f t="shared" si="1"/>
        <v>2</v>
      </c>
      <c r="F15" s="262">
        <f t="shared" si="2"/>
        <v>32</v>
      </c>
      <c r="G15" s="267">
        <v>32</v>
      </c>
      <c r="H15" s="193"/>
      <c r="I15" s="268"/>
      <c r="J15" s="39"/>
      <c r="K15" s="27">
        <v>4</v>
      </c>
      <c r="L15" s="535"/>
      <c r="M15" s="303"/>
      <c r="N15" s="304"/>
      <c r="O15" s="305">
        <v>2</v>
      </c>
      <c r="P15" s="304"/>
      <c r="Q15" s="305"/>
      <c r="R15" s="302"/>
      <c r="S15" s="306"/>
      <c r="T15" s="225"/>
      <c r="U15" s="131">
        <f t="shared" si="3"/>
        <v>32</v>
      </c>
    </row>
    <row r="16" spans="1:21" ht="13.5" customHeight="1">
      <c r="A16" s="700"/>
      <c r="B16" s="194" t="s">
        <v>1</v>
      </c>
      <c r="C16" s="435">
        <v>10</v>
      </c>
      <c r="D16" s="583" t="s">
        <v>193</v>
      </c>
      <c r="E16" s="334">
        <f t="shared" si="1"/>
        <v>2</v>
      </c>
      <c r="F16" s="263">
        <f t="shared" si="2"/>
        <v>32</v>
      </c>
      <c r="G16" s="267">
        <v>32</v>
      </c>
      <c r="H16" s="193"/>
      <c r="I16" s="268"/>
      <c r="J16" s="76"/>
      <c r="K16" s="77">
        <f>IF($L16&gt;0,$L$4,IF($M16&gt;0,$M$4,IF($N16&gt;0,$N$4,IF($O16&gt;0,$O$4,IF($P16&gt;0,$P$4,IF($Q16&gt;0,$Q$4,IF($R16&gt;0,$R$4,$S$4)))))))</f>
        <v>8</v>
      </c>
      <c r="L16" s="535"/>
      <c r="M16" s="303"/>
      <c r="N16" s="304"/>
      <c r="O16" s="305"/>
      <c r="P16" s="304"/>
      <c r="Q16" s="305"/>
      <c r="R16" s="302"/>
      <c r="S16" s="306">
        <v>2</v>
      </c>
      <c r="T16" s="225"/>
      <c r="U16" s="131">
        <f t="shared" si="3"/>
        <v>32</v>
      </c>
    </row>
    <row r="17" spans="1:21" ht="18" customHeight="1" thickBot="1">
      <c r="A17" s="700"/>
      <c r="B17" s="696" t="s">
        <v>195</v>
      </c>
      <c r="C17" s="696"/>
      <c r="D17" s="697"/>
      <c r="E17" s="234">
        <f t="shared" ref="E17" si="4">SUM(E7:E16)</f>
        <v>22</v>
      </c>
      <c r="F17" s="264">
        <f>SUM(F7:F16)</f>
        <v>352</v>
      </c>
      <c r="G17" s="269">
        <f t="shared" ref="G17:I17" si="5">SUM(G7:G16)</f>
        <v>338</v>
      </c>
      <c r="H17" s="192">
        <f t="shared" si="5"/>
        <v>2</v>
      </c>
      <c r="I17" s="270">
        <f t="shared" si="5"/>
        <v>12</v>
      </c>
      <c r="J17" s="95"/>
      <c r="K17" s="96"/>
      <c r="L17" s="536"/>
      <c r="M17" s="537"/>
      <c r="N17" s="538">
        <f t="shared" ref="N17:S17" si="6">SUM(N7:N16)</f>
        <v>2</v>
      </c>
      <c r="O17" s="539">
        <f t="shared" si="6"/>
        <v>4</v>
      </c>
      <c r="P17" s="538">
        <f t="shared" si="6"/>
        <v>5</v>
      </c>
      <c r="Q17" s="539">
        <f t="shared" si="6"/>
        <v>4</v>
      </c>
      <c r="R17" s="536">
        <f t="shared" si="6"/>
        <v>3</v>
      </c>
      <c r="S17" s="540">
        <f t="shared" si="6"/>
        <v>4</v>
      </c>
      <c r="T17" s="225"/>
      <c r="U17" s="131">
        <f t="shared" si="3"/>
        <v>352</v>
      </c>
    </row>
    <row r="18" spans="1:21" ht="18" customHeight="1" thickTop="1" thickBot="1">
      <c r="A18" s="701"/>
      <c r="B18" s="698" t="s">
        <v>194</v>
      </c>
      <c r="C18" s="698"/>
      <c r="D18" s="699"/>
      <c r="E18" s="84">
        <v>22</v>
      </c>
      <c r="F18" s="265">
        <f>22*16</f>
        <v>352</v>
      </c>
      <c r="G18" s="92"/>
      <c r="H18" s="69"/>
      <c r="I18" s="80"/>
      <c r="J18" s="79"/>
      <c r="K18" s="80"/>
      <c r="L18" s="74"/>
      <c r="M18" s="72"/>
      <c r="N18" s="92"/>
      <c r="O18" s="93"/>
      <c r="P18" s="88"/>
      <c r="Q18" s="89"/>
      <c r="R18" s="85"/>
      <c r="S18" s="70"/>
      <c r="T18" s="225"/>
      <c r="U18" s="131"/>
    </row>
    <row r="19" spans="1:21" ht="13.5" customHeight="1">
      <c r="A19" s="691" t="s">
        <v>197</v>
      </c>
      <c r="B19" s="584"/>
      <c r="C19" s="585">
        <v>1</v>
      </c>
      <c r="D19" s="577" t="s">
        <v>198</v>
      </c>
      <c r="E19" s="347">
        <f>F19/16</f>
        <v>2</v>
      </c>
      <c r="F19" s="348">
        <f t="shared" ref="F19:F36" si="7">IF(SUM(G19:I19)=U19,U19,"错")</f>
        <v>32</v>
      </c>
      <c r="G19" s="349">
        <v>16</v>
      </c>
      <c r="H19" s="350">
        <v>16</v>
      </c>
      <c r="I19" s="271"/>
      <c r="J19" s="232"/>
      <c r="K19" s="233" t="s">
        <v>30</v>
      </c>
      <c r="L19" s="541"/>
      <c r="M19" s="409"/>
      <c r="N19" s="410">
        <v>2</v>
      </c>
      <c r="O19" s="411"/>
      <c r="P19" s="410"/>
      <c r="Q19" s="411"/>
      <c r="R19" s="408"/>
      <c r="S19" s="542"/>
      <c r="T19" s="227"/>
      <c r="U19" s="131">
        <f t="shared" ref="U19:U36" si="8">$L$5*L19+$M$5*M19+$N$5*N19+$O$5*O19+$P$5*P19+$Q$5*Q19+$R$5*R19+$S$5*S19</f>
        <v>32</v>
      </c>
    </row>
    <row r="20" spans="1:21" ht="13.5" customHeight="1">
      <c r="A20" s="661"/>
      <c r="B20" s="586"/>
      <c r="C20" s="587">
        <f>C19+1</f>
        <v>2</v>
      </c>
      <c r="D20" s="574" t="s">
        <v>199</v>
      </c>
      <c r="E20" s="334">
        <f t="shared" ref="E20:E36" si="9">F20/16</f>
        <v>2</v>
      </c>
      <c r="F20" s="257">
        <f t="shared" si="7"/>
        <v>32</v>
      </c>
      <c r="G20" s="272">
        <v>16</v>
      </c>
      <c r="H20" s="191">
        <v>16</v>
      </c>
      <c r="I20" s="273"/>
      <c r="J20" s="81"/>
      <c r="K20" s="26">
        <f t="shared" ref="K20:K24" si="10">IF($L20&gt;0,$L$4,IF($M20&gt;0,$M$4,IF($N20&gt;0,$N$4,IF($O20&gt;0,$O$4,IF($P20&gt;0,$P$4,IF($Q20&gt;0,$Q$4,IF($R20&gt;0,$R$4,$S$4)))))))</f>
        <v>2</v>
      </c>
      <c r="L20" s="535"/>
      <c r="M20" s="303">
        <v>2</v>
      </c>
      <c r="N20" s="304"/>
      <c r="O20" s="305"/>
      <c r="P20" s="304"/>
      <c r="Q20" s="305"/>
      <c r="R20" s="302"/>
      <c r="S20" s="306"/>
      <c r="T20" s="228"/>
      <c r="U20" s="131">
        <f t="shared" si="8"/>
        <v>32</v>
      </c>
    </row>
    <row r="21" spans="1:21" ht="13.5" customHeight="1">
      <c r="A21" s="661"/>
      <c r="B21" s="586"/>
      <c r="C21" s="587">
        <v>3</v>
      </c>
      <c r="D21" s="574" t="s">
        <v>200</v>
      </c>
      <c r="E21" s="334">
        <f t="shared" si="9"/>
        <v>1.5</v>
      </c>
      <c r="F21" s="257">
        <f t="shared" si="7"/>
        <v>24</v>
      </c>
      <c r="G21" s="272">
        <v>24</v>
      </c>
      <c r="H21" s="191"/>
      <c r="I21" s="273"/>
      <c r="J21" s="81"/>
      <c r="K21" s="26">
        <f t="shared" si="10"/>
        <v>7</v>
      </c>
      <c r="L21" s="535"/>
      <c r="M21" s="303"/>
      <c r="N21" s="304"/>
      <c r="O21" s="305"/>
      <c r="P21" s="304"/>
      <c r="Q21" s="305"/>
      <c r="R21" s="302">
        <v>1.5</v>
      </c>
      <c r="S21" s="306"/>
      <c r="T21" s="228"/>
      <c r="U21" s="131">
        <f t="shared" si="8"/>
        <v>24</v>
      </c>
    </row>
    <row r="22" spans="1:21" ht="13.5" customHeight="1">
      <c r="A22" s="661"/>
      <c r="B22" s="586"/>
      <c r="C22" s="587">
        <v>4</v>
      </c>
      <c r="D22" s="574" t="s">
        <v>201</v>
      </c>
      <c r="E22" s="334">
        <f t="shared" si="9"/>
        <v>1.5</v>
      </c>
      <c r="F22" s="257">
        <f t="shared" si="7"/>
        <v>24</v>
      </c>
      <c r="G22" s="272">
        <v>24</v>
      </c>
      <c r="H22" s="191"/>
      <c r="I22" s="273"/>
      <c r="J22" s="81"/>
      <c r="K22" s="26">
        <f t="shared" si="10"/>
        <v>2</v>
      </c>
      <c r="L22" s="535"/>
      <c r="M22" s="303">
        <v>1.5</v>
      </c>
      <c r="N22" s="304"/>
      <c r="O22" s="305"/>
      <c r="P22" s="304"/>
      <c r="Q22" s="305"/>
      <c r="R22" s="302"/>
      <c r="S22" s="306"/>
      <c r="T22" s="228"/>
      <c r="U22" s="131">
        <f t="shared" si="8"/>
        <v>24</v>
      </c>
    </row>
    <row r="23" spans="1:21" ht="13.5" customHeight="1">
      <c r="A23" s="661"/>
      <c r="B23" s="586"/>
      <c r="C23" s="587">
        <v>5</v>
      </c>
      <c r="D23" s="575" t="s">
        <v>202</v>
      </c>
      <c r="E23" s="334">
        <f t="shared" si="9"/>
        <v>1.5</v>
      </c>
      <c r="F23" s="257">
        <f t="shared" si="7"/>
        <v>24</v>
      </c>
      <c r="G23" s="272">
        <v>24</v>
      </c>
      <c r="H23" s="191"/>
      <c r="I23" s="273"/>
      <c r="J23" s="81"/>
      <c r="K23" s="26">
        <f t="shared" si="10"/>
        <v>5</v>
      </c>
      <c r="L23" s="535"/>
      <c r="M23" s="303"/>
      <c r="N23" s="304"/>
      <c r="O23" s="305"/>
      <c r="P23" s="304">
        <v>1.5</v>
      </c>
      <c r="Q23" s="305"/>
      <c r="R23" s="302"/>
      <c r="S23" s="306"/>
      <c r="T23" s="228"/>
      <c r="U23" s="131">
        <f t="shared" si="8"/>
        <v>24</v>
      </c>
    </row>
    <row r="24" spans="1:21" ht="13.5" customHeight="1">
      <c r="A24" s="661"/>
      <c r="B24" s="586"/>
      <c r="C24" s="587">
        <f>C23+1</f>
        <v>6</v>
      </c>
      <c r="D24" s="574" t="s">
        <v>203</v>
      </c>
      <c r="E24" s="334">
        <f t="shared" si="9"/>
        <v>1.5</v>
      </c>
      <c r="F24" s="257">
        <f t="shared" si="7"/>
        <v>24</v>
      </c>
      <c r="G24" s="272">
        <v>24</v>
      </c>
      <c r="H24" s="191"/>
      <c r="I24" s="273"/>
      <c r="J24" s="81"/>
      <c r="K24" s="26">
        <f t="shared" si="10"/>
        <v>4</v>
      </c>
      <c r="L24" s="535"/>
      <c r="M24" s="303"/>
      <c r="N24" s="304"/>
      <c r="O24" s="305">
        <v>1.5</v>
      </c>
      <c r="P24" s="304"/>
      <c r="Q24" s="305"/>
      <c r="R24" s="302"/>
      <c r="S24" s="306"/>
      <c r="T24" s="228"/>
      <c r="U24" s="131">
        <f t="shared" si="8"/>
        <v>24</v>
      </c>
    </row>
    <row r="25" spans="1:21" ht="13.5" customHeight="1">
      <c r="A25" s="661"/>
      <c r="B25" s="586"/>
      <c r="C25" s="587">
        <v>7</v>
      </c>
      <c r="D25" s="574" t="s">
        <v>204</v>
      </c>
      <c r="E25" s="334">
        <f t="shared" si="9"/>
        <v>1.5</v>
      </c>
      <c r="F25" s="257">
        <f t="shared" si="7"/>
        <v>24</v>
      </c>
      <c r="G25" s="272">
        <v>24</v>
      </c>
      <c r="H25" s="191"/>
      <c r="I25" s="273"/>
      <c r="J25" s="81"/>
      <c r="K25" s="26">
        <f>IF($M25&gt;0,$M$4,IF($N25&gt;0,$N$4,IF($O25&gt;0,$O$4,IF($P25&gt;0,$P$4,IF($Q25&gt;0,$Q$4,IF($R25&gt;0,$R$4,$S$4))))))</f>
        <v>5</v>
      </c>
      <c r="L25" s="535"/>
      <c r="M25" s="303"/>
      <c r="N25" s="304"/>
      <c r="O25" s="305"/>
      <c r="P25" s="304">
        <v>1.5</v>
      </c>
      <c r="Q25" s="305"/>
      <c r="R25" s="302"/>
      <c r="S25" s="306"/>
      <c r="T25" s="228"/>
      <c r="U25" s="131">
        <f t="shared" si="8"/>
        <v>24</v>
      </c>
    </row>
    <row r="26" spans="1:21" ht="13.5" customHeight="1">
      <c r="A26" s="661"/>
      <c r="B26" s="586"/>
      <c r="C26" s="587">
        <v>8</v>
      </c>
      <c r="D26" s="574" t="s">
        <v>205</v>
      </c>
      <c r="E26" s="334">
        <f t="shared" si="9"/>
        <v>1.5</v>
      </c>
      <c r="F26" s="257">
        <f t="shared" si="7"/>
        <v>24</v>
      </c>
      <c r="G26" s="272">
        <v>24</v>
      </c>
      <c r="H26" s="191"/>
      <c r="I26" s="273"/>
      <c r="J26" s="81"/>
      <c r="K26" s="26">
        <f>IF($M26&gt;0,$M$4,IF($N26&gt;0,$N$4,IF($O26&gt;0,$O$4,IF($P26&gt;0,$P$4,IF($Q26&gt;0,$Q$4,IF($R26&gt;0,$R$4,$S$4))))))</f>
        <v>6</v>
      </c>
      <c r="L26" s="535"/>
      <c r="M26" s="303"/>
      <c r="N26" s="304"/>
      <c r="O26" s="305"/>
      <c r="P26" s="304"/>
      <c r="Q26" s="305">
        <v>1.5</v>
      </c>
      <c r="R26" s="302"/>
      <c r="S26" s="306"/>
      <c r="T26" s="228"/>
      <c r="U26" s="131">
        <f t="shared" si="8"/>
        <v>24</v>
      </c>
    </row>
    <row r="27" spans="1:21" ht="13.5" customHeight="1">
      <c r="A27" s="661"/>
      <c r="B27" s="586"/>
      <c r="C27" s="587">
        <v>9</v>
      </c>
      <c r="D27" s="574" t="s">
        <v>206</v>
      </c>
      <c r="E27" s="334">
        <f t="shared" si="9"/>
        <v>2</v>
      </c>
      <c r="F27" s="257">
        <f t="shared" si="7"/>
        <v>32</v>
      </c>
      <c r="G27" s="272">
        <v>32</v>
      </c>
      <c r="H27" s="191"/>
      <c r="I27" s="273"/>
      <c r="J27" s="81"/>
      <c r="K27" s="26">
        <f>IF($M27&gt;0,$M$4,IF($N27&gt;0,$N$4,IF($O27&gt;0,$O$4,IF($P27&gt;0,$P$4,IF($Q27&gt;0,$Q$4,IF($R27&gt;0,$R$4,$S$4))))))</f>
        <v>5</v>
      </c>
      <c r="L27" s="535"/>
      <c r="M27" s="303"/>
      <c r="N27" s="304"/>
      <c r="O27" s="305"/>
      <c r="P27" s="304">
        <v>2</v>
      </c>
      <c r="Q27" s="305"/>
      <c r="R27" s="302"/>
      <c r="S27" s="306"/>
      <c r="T27" s="228"/>
      <c r="U27" s="131">
        <f t="shared" si="8"/>
        <v>32</v>
      </c>
    </row>
    <row r="28" spans="1:21" ht="13.5" customHeight="1">
      <c r="A28" s="661"/>
      <c r="B28" s="586"/>
      <c r="C28" s="587">
        <v>10</v>
      </c>
      <c r="D28" s="574" t="s">
        <v>207</v>
      </c>
      <c r="E28" s="334">
        <f t="shared" si="9"/>
        <v>1.5</v>
      </c>
      <c r="F28" s="257">
        <f t="shared" si="7"/>
        <v>24</v>
      </c>
      <c r="G28" s="272">
        <v>24</v>
      </c>
      <c r="H28" s="191"/>
      <c r="I28" s="273"/>
      <c r="J28" s="81"/>
      <c r="K28" s="26">
        <f>IF($L28&gt;0,$L$4,IF($M28&gt;0,$M$4,IF($N28&gt;0,$N$4,IF($O28&gt;0,$O$4,IF($P28&gt;0,$P$4,IF($Q28&gt;0,$Q$4,IF($R28&gt;0,$R$4,$S$4)))))))</f>
        <v>8</v>
      </c>
      <c r="L28" s="535"/>
      <c r="M28" s="303"/>
      <c r="N28" s="304"/>
      <c r="O28" s="305"/>
      <c r="P28" s="304"/>
      <c r="Q28" s="305"/>
      <c r="R28" s="302"/>
      <c r="S28" s="306">
        <v>1.5</v>
      </c>
      <c r="T28" s="228"/>
      <c r="U28" s="131">
        <f t="shared" si="8"/>
        <v>24</v>
      </c>
    </row>
    <row r="29" spans="1:21" ht="24" customHeight="1">
      <c r="A29" s="661"/>
      <c r="B29" s="586"/>
      <c r="C29" s="587">
        <v>11</v>
      </c>
      <c r="D29" s="575" t="s">
        <v>208</v>
      </c>
      <c r="E29" s="334">
        <f t="shared" si="9"/>
        <v>1.5</v>
      </c>
      <c r="F29" s="257">
        <f t="shared" si="7"/>
        <v>24</v>
      </c>
      <c r="G29" s="272">
        <v>24</v>
      </c>
      <c r="H29" s="191"/>
      <c r="I29" s="273"/>
      <c r="J29" s="81"/>
      <c r="K29" s="26">
        <f>IF($L29&gt;0,$L$4,IF($M29&gt;0,$M$4,IF($N29&gt;0,$N$4,IF($O29&gt;0,$O$4,IF($P29&gt;0,$P$4,IF($Q29&gt;0,$Q$4,IF($R29&gt;0,$R$4,$S$4)))))))</f>
        <v>7</v>
      </c>
      <c r="L29" s="535"/>
      <c r="M29" s="303"/>
      <c r="N29" s="304"/>
      <c r="O29" s="305"/>
      <c r="P29" s="304"/>
      <c r="Q29" s="305"/>
      <c r="R29" s="302">
        <v>1.5</v>
      </c>
      <c r="S29" s="306"/>
      <c r="T29" s="228"/>
      <c r="U29" s="131">
        <f t="shared" si="8"/>
        <v>24</v>
      </c>
    </row>
    <row r="30" spans="1:21" ht="13.5" customHeight="1">
      <c r="A30" s="661"/>
      <c r="B30" s="586"/>
      <c r="C30" s="587">
        <v>12</v>
      </c>
      <c r="D30" s="574" t="s">
        <v>209</v>
      </c>
      <c r="E30" s="334">
        <f t="shared" si="9"/>
        <v>1.5</v>
      </c>
      <c r="F30" s="257">
        <f t="shared" si="7"/>
        <v>24</v>
      </c>
      <c r="G30" s="272">
        <v>24</v>
      </c>
      <c r="H30" s="191"/>
      <c r="I30" s="273"/>
      <c r="J30" s="81"/>
      <c r="K30" s="26">
        <f>IF($M30&gt;0,$M$4,IF($N30&gt;0,$N$4,IF($O30&gt;0,$O$4,IF($P30&gt;0,$P$4,IF($Q30&gt;0,$Q$4,IF($R30&gt;0,$R$4,$S$4))))))</f>
        <v>7</v>
      </c>
      <c r="L30" s="535"/>
      <c r="M30" s="303"/>
      <c r="N30" s="304"/>
      <c r="O30" s="305"/>
      <c r="P30" s="304"/>
      <c r="Q30" s="305"/>
      <c r="R30" s="302">
        <v>1.5</v>
      </c>
      <c r="S30" s="306"/>
      <c r="T30" s="228"/>
      <c r="U30" s="131">
        <f t="shared" si="8"/>
        <v>24</v>
      </c>
    </row>
    <row r="31" spans="1:21" ht="13.5" customHeight="1">
      <c r="A31" s="661"/>
      <c r="B31" s="586"/>
      <c r="C31" s="587">
        <v>13</v>
      </c>
      <c r="D31" s="574" t="s">
        <v>210</v>
      </c>
      <c r="E31" s="334">
        <f t="shared" si="9"/>
        <v>1.5</v>
      </c>
      <c r="F31" s="257">
        <f t="shared" si="7"/>
        <v>24</v>
      </c>
      <c r="G31" s="272">
        <v>24</v>
      </c>
      <c r="H31" s="191"/>
      <c r="I31" s="273"/>
      <c r="J31" s="81"/>
      <c r="K31" s="26">
        <f>IF($L31&gt;0,$L$4,IF($M31&gt;0,$M$4,IF($N31&gt;0,$N$4,IF($O31&gt;0,$O$4,IF($P31&gt;0,$P$4,IF($Q31&gt;0,$Q$4,IF($R31&gt;0,$R$4,$S$4)))))))</f>
        <v>7</v>
      </c>
      <c r="L31" s="535"/>
      <c r="M31" s="303"/>
      <c r="N31" s="304"/>
      <c r="O31" s="305"/>
      <c r="P31" s="304"/>
      <c r="Q31" s="305"/>
      <c r="R31" s="302">
        <v>1.5</v>
      </c>
      <c r="S31" s="306"/>
      <c r="T31" s="228"/>
      <c r="U31" s="131">
        <f t="shared" si="8"/>
        <v>24</v>
      </c>
    </row>
    <row r="32" spans="1:21" ht="13.5" customHeight="1">
      <c r="A32" s="661"/>
      <c r="B32" s="586"/>
      <c r="C32" s="587">
        <v>14</v>
      </c>
      <c r="D32" s="574" t="s">
        <v>211</v>
      </c>
      <c r="E32" s="334">
        <f t="shared" si="9"/>
        <v>1.5</v>
      </c>
      <c r="F32" s="257">
        <f t="shared" si="7"/>
        <v>24</v>
      </c>
      <c r="G32" s="272">
        <v>24</v>
      </c>
      <c r="H32" s="191"/>
      <c r="I32" s="273"/>
      <c r="J32" s="81"/>
      <c r="K32" s="26">
        <f>IF($M32&gt;0,$M$4,IF($N32&gt;0,$N$4,IF($O32&gt;0,$O$4,IF($P32&gt;0,$P$4,IF($Q32&gt;0,$Q$4,IF($R32&gt;0,$R$4,$S$4))))))</f>
        <v>7</v>
      </c>
      <c r="L32" s="535"/>
      <c r="M32" s="303"/>
      <c r="N32" s="304"/>
      <c r="O32" s="305"/>
      <c r="P32" s="304"/>
      <c r="Q32" s="305"/>
      <c r="R32" s="302">
        <v>1.5</v>
      </c>
      <c r="S32" s="306"/>
      <c r="T32" s="228"/>
      <c r="U32" s="131">
        <f t="shared" si="8"/>
        <v>24</v>
      </c>
    </row>
    <row r="33" spans="1:21" ht="13.5" customHeight="1">
      <c r="A33" s="661"/>
      <c r="B33" s="586"/>
      <c r="C33" s="587">
        <v>15</v>
      </c>
      <c r="D33" s="574" t="s">
        <v>212</v>
      </c>
      <c r="E33" s="334">
        <f t="shared" si="9"/>
        <v>1.5</v>
      </c>
      <c r="F33" s="257">
        <f t="shared" si="7"/>
        <v>24</v>
      </c>
      <c r="G33" s="272">
        <v>24</v>
      </c>
      <c r="H33" s="191"/>
      <c r="I33" s="273"/>
      <c r="J33" s="81"/>
      <c r="K33" s="26">
        <f>IF($L33&gt;0,$L$4,IF($M33&gt;0,$M$4,IF($N33&gt;0,$N$4,IF($O33&gt;0,$O$4,IF($P33&gt;0,$P$4,IF($Q33&gt;0,$Q$4,IF($R33&gt;0,$R$4,$S$4)))))))</f>
        <v>1</v>
      </c>
      <c r="L33" s="535">
        <v>1.5</v>
      </c>
      <c r="M33" s="303"/>
      <c r="N33" s="304"/>
      <c r="O33" s="305"/>
      <c r="P33" s="304"/>
      <c r="Q33" s="305"/>
      <c r="R33" s="302"/>
      <c r="S33" s="306"/>
      <c r="T33" s="228"/>
      <c r="U33" s="131">
        <f t="shared" si="8"/>
        <v>24</v>
      </c>
    </row>
    <row r="34" spans="1:21" ht="13.5" customHeight="1">
      <c r="A34" s="661"/>
      <c r="B34" s="586"/>
      <c r="C34" s="587">
        <v>16</v>
      </c>
      <c r="D34" s="575" t="s">
        <v>213</v>
      </c>
      <c r="E34" s="296">
        <f t="shared" si="9"/>
        <v>1</v>
      </c>
      <c r="F34" s="266">
        <f t="shared" si="7"/>
        <v>16</v>
      </c>
      <c r="G34" s="272">
        <v>16</v>
      </c>
      <c r="H34" s="191"/>
      <c r="I34" s="273"/>
      <c r="J34" s="81"/>
      <c r="K34" s="26">
        <f>IF($L34&gt;0,$L$4,IF($M34&gt;0,$M$4,IF($N34&gt;0,$N$4,IF($O34&gt;0,$O$4,IF($P34&gt;0,$P$4,IF($Q34&gt;0,$Q$4,IF($R34&gt;0,$R$4,$S$4)))))))</f>
        <v>6</v>
      </c>
      <c r="L34" s="535"/>
      <c r="M34" s="303"/>
      <c r="N34" s="304"/>
      <c r="O34" s="305"/>
      <c r="P34" s="304"/>
      <c r="Q34" s="305">
        <v>1</v>
      </c>
      <c r="R34" s="302"/>
      <c r="S34" s="306"/>
      <c r="T34" s="228"/>
      <c r="U34" s="131">
        <f t="shared" si="8"/>
        <v>16</v>
      </c>
    </row>
    <row r="35" spans="1:21" ht="13.5" customHeight="1">
      <c r="A35" s="661"/>
      <c r="B35" s="586"/>
      <c r="C35" s="587">
        <v>17</v>
      </c>
      <c r="D35" s="574" t="s">
        <v>214</v>
      </c>
      <c r="E35" s="334">
        <f t="shared" si="9"/>
        <v>1.5</v>
      </c>
      <c r="F35" s="257">
        <f t="shared" si="7"/>
        <v>24</v>
      </c>
      <c r="G35" s="272">
        <v>24</v>
      </c>
      <c r="H35" s="191"/>
      <c r="I35" s="273"/>
      <c r="J35" s="81"/>
      <c r="K35" s="26">
        <f>IF($L35&gt;0,$L$4,IF($M35&gt;0,$M$4,IF($N35&gt;0,$N$4,IF($O35&gt;0,$O$4,IF($P35&gt;0,$P$4,IF($Q35&gt;0,$Q$4,IF($R35&gt;0,$R$4,$S$4)))))))</f>
        <v>7</v>
      </c>
      <c r="L35" s="535"/>
      <c r="M35" s="303"/>
      <c r="N35" s="304"/>
      <c r="O35" s="305"/>
      <c r="P35" s="304"/>
      <c r="Q35" s="305"/>
      <c r="R35" s="302">
        <v>1.5</v>
      </c>
      <c r="S35" s="306"/>
      <c r="T35" s="228"/>
      <c r="U35" s="131">
        <f t="shared" si="8"/>
        <v>24</v>
      </c>
    </row>
    <row r="36" spans="1:21" ht="13.5" customHeight="1" thickBot="1">
      <c r="A36" s="661"/>
      <c r="B36" s="588"/>
      <c r="C36" s="587">
        <v>18</v>
      </c>
      <c r="D36" s="574" t="s">
        <v>215</v>
      </c>
      <c r="E36" s="335">
        <f t="shared" si="9"/>
        <v>1</v>
      </c>
      <c r="F36" s="262">
        <f t="shared" si="7"/>
        <v>16</v>
      </c>
      <c r="G36" s="272">
        <v>16</v>
      </c>
      <c r="H36" s="191"/>
      <c r="I36" s="273"/>
      <c r="J36" s="82"/>
      <c r="K36" s="83">
        <f>IF($L36&gt;0,$L$4,IF($M36&gt;0,$M$4,IF($N36&gt;0,$N$4,IF($O36&gt;0,$O$4,IF($P36&gt;0,$P$4,IF($Q36&gt;0,$Q$4,IF($R36&gt;0,$R$4,$S$4)))))))</f>
        <v>6</v>
      </c>
      <c r="L36" s="543"/>
      <c r="M36" s="544"/>
      <c r="N36" s="545"/>
      <c r="O36" s="546"/>
      <c r="P36" s="545"/>
      <c r="Q36" s="546">
        <v>1</v>
      </c>
      <c r="R36" s="547"/>
      <c r="S36" s="548"/>
      <c r="T36" s="228"/>
      <c r="U36" s="131">
        <f t="shared" si="8"/>
        <v>16</v>
      </c>
    </row>
    <row r="37" spans="1:21" ht="18" customHeight="1" thickTop="1" thickBot="1">
      <c r="A37" s="661"/>
      <c r="B37" s="692" t="s">
        <v>72</v>
      </c>
      <c r="C37" s="692"/>
      <c r="D37" s="693"/>
      <c r="E37" s="385">
        <f>SUM(E19:E36)</f>
        <v>27.5</v>
      </c>
      <c r="F37" s="386">
        <f>SUM(F19:F36)</f>
        <v>440</v>
      </c>
      <c r="G37" s="387">
        <f>SUM(G19:G36)</f>
        <v>408</v>
      </c>
      <c r="H37" s="388"/>
      <c r="I37" s="313"/>
      <c r="J37" s="314"/>
      <c r="K37" s="313"/>
      <c r="L37" s="549">
        <f t="shared" ref="L37:S37" si="11">SUM(L19:L36)</f>
        <v>1.5</v>
      </c>
      <c r="M37" s="550">
        <f t="shared" si="11"/>
        <v>3.5</v>
      </c>
      <c r="N37" s="551">
        <f t="shared" si="11"/>
        <v>2</v>
      </c>
      <c r="O37" s="552">
        <f t="shared" si="11"/>
        <v>1.5</v>
      </c>
      <c r="P37" s="551">
        <f t="shared" si="11"/>
        <v>5</v>
      </c>
      <c r="Q37" s="552">
        <f t="shared" si="11"/>
        <v>3.5</v>
      </c>
      <c r="R37" s="553">
        <f t="shared" si="11"/>
        <v>9</v>
      </c>
      <c r="S37" s="554">
        <f t="shared" si="11"/>
        <v>1.5</v>
      </c>
      <c r="T37" s="227"/>
    </row>
    <row r="38" spans="1:21" ht="18" customHeight="1" thickTop="1" thickBot="1">
      <c r="A38" s="663"/>
      <c r="B38" s="694" t="s">
        <v>216</v>
      </c>
      <c r="C38" s="694"/>
      <c r="D38" s="695"/>
      <c r="E38" s="336">
        <v>6</v>
      </c>
      <c r="F38" s="389">
        <v>96</v>
      </c>
      <c r="G38" s="274"/>
      <c r="H38" s="339"/>
      <c r="I38" s="390"/>
      <c r="J38" s="391"/>
      <c r="K38" s="390"/>
      <c r="L38" s="392"/>
      <c r="M38" s="393"/>
      <c r="N38" s="274"/>
      <c r="O38" s="394"/>
      <c r="P38" s="90"/>
      <c r="Q38" s="91"/>
      <c r="R38" s="58"/>
      <c r="S38" s="62"/>
      <c r="T38" s="229"/>
      <c r="U38" s="196"/>
    </row>
    <row r="39" spans="1:21" ht="18" customHeight="1">
      <c r="A39" s="702" t="s">
        <v>15</v>
      </c>
      <c r="B39" s="132" t="s">
        <v>10</v>
      </c>
      <c r="C39" s="258">
        <v>1</v>
      </c>
      <c r="D39" s="589" t="s">
        <v>217</v>
      </c>
      <c r="E39" s="333">
        <v>2</v>
      </c>
      <c r="F39" s="261">
        <v>32</v>
      </c>
      <c r="G39" s="138"/>
      <c r="H39" s="133"/>
      <c r="I39" s="136"/>
      <c r="J39" s="135"/>
      <c r="K39" s="136"/>
      <c r="L39" s="137"/>
      <c r="M39" s="134"/>
      <c r="N39" s="138"/>
      <c r="O39" s="139"/>
      <c r="P39" s="138"/>
      <c r="Q39" s="139"/>
      <c r="R39" s="137"/>
      <c r="S39" s="136"/>
      <c r="T39" s="230"/>
    </row>
    <row r="40" spans="1:21" ht="18" customHeight="1">
      <c r="A40" s="703"/>
      <c r="B40" s="140" t="s">
        <v>10</v>
      </c>
      <c r="C40" s="25">
        <v>2</v>
      </c>
      <c r="D40" s="590" t="s">
        <v>218</v>
      </c>
      <c r="E40" s="334">
        <v>1</v>
      </c>
      <c r="F40" s="257">
        <v>16</v>
      </c>
      <c r="G40" s="146"/>
      <c r="H40" s="141"/>
      <c r="I40" s="144"/>
      <c r="J40" s="143"/>
      <c r="K40" s="144"/>
      <c r="L40" s="145"/>
      <c r="M40" s="142"/>
      <c r="N40" s="146"/>
      <c r="O40" s="147"/>
      <c r="P40" s="146"/>
      <c r="Q40" s="147"/>
      <c r="R40" s="145"/>
      <c r="S40" s="144"/>
      <c r="T40" s="230"/>
    </row>
    <row r="41" spans="1:21" ht="18" customHeight="1" thickBot="1">
      <c r="A41" s="703"/>
      <c r="B41" s="148" t="s">
        <v>10</v>
      </c>
      <c r="C41" s="149">
        <v>3</v>
      </c>
      <c r="D41" s="591" t="s">
        <v>219</v>
      </c>
      <c r="E41" s="335">
        <v>3</v>
      </c>
      <c r="F41" s="262">
        <v>48</v>
      </c>
      <c r="G41" s="275"/>
      <c r="H41" s="276"/>
      <c r="I41" s="277"/>
      <c r="J41" s="151"/>
      <c r="K41" s="152"/>
      <c r="L41" s="153"/>
      <c r="M41" s="150"/>
      <c r="N41" s="154"/>
      <c r="O41" s="155"/>
      <c r="P41" s="154"/>
      <c r="Q41" s="155"/>
      <c r="R41" s="153"/>
      <c r="S41" s="152"/>
      <c r="T41" s="229"/>
    </row>
    <row r="42" spans="1:21" ht="18" customHeight="1" thickTop="1" thickBot="1">
      <c r="A42" s="704"/>
      <c r="B42" s="694" t="s">
        <v>216</v>
      </c>
      <c r="C42" s="694"/>
      <c r="D42" s="695"/>
      <c r="E42" s="84">
        <f>SUM(E39:E41)</f>
        <v>6</v>
      </c>
      <c r="F42" s="85">
        <f>SUM(F39:F41)</f>
        <v>96</v>
      </c>
      <c r="G42" s="69"/>
      <c r="H42" s="109"/>
      <c r="I42" s="110"/>
      <c r="J42" s="111"/>
      <c r="K42" s="112"/>
      <c r="L42" s="113"/>
      <c r="M42" s="110"/>
      <c r="N42" s="114"/>
      <c r="O42" s="115"/>
      <c r="P42" s="114"/>
      <c r="Q42" s="115"/>
      <c r="R42" s="113"/>
      <c r="S42" s="112"/>
    </row>
    <row r="43" spans="1:21">
      <c r="T43" s="130"/>
    </row>
    <row r="44" spans="1:21">
      <c r="E44" s="705" t="s">
        <v>226</v>
      </c>
      <c r="F44" s="705"/>
      <c r="G44" s="705"/>
      <c r="J44" s="706"/>
      <c r="K44" s="705"/>
      <c r="L44" s="705"/>
      <c r="N44" s="705" t="s">
        <v>227</v>
      </c>
      <c r="O44" s="705"/>
      <c r="P44" s="705"/>
      <c r="Q44" s="130"/>
      <c r="R44" s="130"/>
      <c r="S44" s="130"/>
      <c r="T44" s="130"/>
    </row>
    <row r="45" spans="1:21" ht="24">
      <c r="B45" s="579" t="s">
        <v>220</v>
      </c>
      <c r="C45" s="580" t="s">
        <v>158</v>
      </c>
      <c r="D45" s="129"/>
      <c r="E45" s="287" t="s">
        <v>165</v>
      </c>
      <c r="F45" s="156" t="s">
        <v>225</v>
      </c>
      <c r="G45" s="157"/>
      <c r="J45" s="108"/>
      <c r="K45" s="157"/>
      <c r="L45" s="157"/>
      <c r="N45" s="287" t="s">
        <v>165</v>
      </c>
      <c r="O45" s="156" t="s">
        <v>225</v>
      </c>
      <c r="P45" s="156" t="s">
        <v>228</v>
      </c>
      <c r="Q45" s="130"/>
      <c r="R45" s="130"/>
      <c r="S45" s="130"/>
      <c r="T45" s="130"/>
    </row>
    <row r="46" spans="1:21">
      <c r="B46" s="36" t="s">
        <v>9</v>
      </c>
      <c r="C46" s="580" t="s">
        <v>221</v>
      </c>
      <c r="D46" s="129"/>
      <c r="E46" s="287">
        <f>SUMIF($B$7:$B$14,B46,$E$7:$E$14)+E47</f>
        <v>0</v>
      </c>
      <c r="F46" s="156">
        <f>SUMIF($B$7:$B$14,B46,$F$7:$F$14)+F47</f>
        <v>0</v>
      </c>
      <c r="J46" s="129"/>
      <c r="K46" s="158"/>
      <c r="N46" s="129">
        <f>SUMIF($B$39:$B$41,B46,$E$39:$E$41)+N47</f>
        <v>6</v>
      </c>
      <c r="O46" s="197">
        <f>SUMIF($B$39:$B$41,B47,$F$39:$F$41)</f>
        <v>96</v>
      </c>
      <c r="Q46" s="130"/>
      <c r="R46" s="130"/>
      <c r="S46" s="130"/>
      <c r="T46" s="130"/>
    </row>
    <row r="47" spans="1:21">
      <c r="B47" s="36" t="s">
        <v>10</v>
      </c>
      <c r="C47" s="580" t="s">
        <v>222</v>
      </c>
      <c r="D47" s="129"/>
      <c r="E47" s="287">
        <f>SUMIF($B$7:$B$14,B47,$E$7:$E$14)</f>
        <v>0</v>
      </c>
      <c r="F47" s="156">
        <f>SUMIF($B$7:$B$14,B47,$F$7:$F$14)</f>
        <v>0</v>
      </c>
      <c r="J47" s="129"/>
      <c r="K47" s="158"/>
      <c r="N47" s="129">
        <f>SUMIF($B$39:$B$41,B47,$E$39:$E$41)</f>
        <v>6</v>
      </c>
      <c r="O47" s="158">
        <f>SUMIF($B$39:$B$41,B47,$F$39:$F$41)</f>
        <v>96</v>
      </c>
      <c r="Q47" s="130"/>
      <c r="R47" s="130"/>
      <c r="S47" s="130"/>
      <c r="T47" s="130"/>
    </row>
    <row r="48" spans="1:21">
      <c r="B48" s="36" t="s">
        <v>11</v>
      </c>
      <c r="C48" s="580" t="s">
        <v>223</v>
      </c>
      <c r="D48" s="129"/>
      <c r="E48" s="287">
        <f>SUMIF($B$7:$B$36,B48,$E$7:$E$36)</f>
        <v>22</v>
      </c>
      <c r="F48" s="190">
        <f>SUMIF($B$7:$B$16,B48,$F$7:$F$16)</f>
        <v>352</v>
      </c>
      <c r="G48" s="190"/>
      <c r="J48" s="129"/>
      <c r="K48" s="158"/>
      <c r="N48" s="129">
        <f>SUMIF($B$39:$B$41,B48,$E$39:$E$41)</f>
        <v>0</v>
      </c>
      <c r="O48" s="158">
        <f>SUMIF($B$39:$B$41,B48,$F$39:$F$41)</f>
        <v>0</v>
      </c>
      <c r="Q48" s="130"/>
      <c r="R48" s="130"/>
      <c r="S48" s="130"/>
      <c r="T48" s="130"/>
    </row>
    <row r="49" spans="2:19">
      <c r="B49" s="36" t="s">
        <v>12</v>
      </c>
      <c r="C49" s="580" t="s">
        <v>224</v>
      </c>
      <c r="D49" s="129"/>
      <c r="E49" s="287">
        <f>SUMIF($B$7:$B$36,B49,$E$7:$E$36)</f>
        <v>0</v>
      </c>
      <c r="F49" s="190">
        <f>SUMIF($B$7:$B$16,B49,$F$7:$F$16)</f>
        <v>0</v>
      </c>
      <c r="G49" s="190"/>
      <c r="J49" s="129"/>
      <c r="K49" s="158"/>
      <c r="N49" s="129">
        <f>SUMIF($B$39:$B$41,B49,$E$39:$E$41)</f>
        <v>0</v>
      </c>
      <c r="O49" s="158">
        <f>SUMIF($B$39:$B$41,B49,$F$39:$F$41)</f>
        <v>0</v>
      </c>
      <c r="Q49" s="130"/>
      <c r="R49" s="130"/>
      <c r="S49" s="130"/>
    </row>
  </sheetData>
  <mergeCells count="29">
    <mergeCell ref="A39:A42"/>
    <mergeCell ref="N44:P44"/>
    <mergeCell ref="E44:G44"/>
    <mergeCell ref="J44:L44"/>
    <mergeCell ref="B42:D42"/>
    <mergeCell ref="A19:A38"/>
    <mergeCell ref="B37:D37"/>
    <mergeCell ref="B38:D38"/>
    <mergeCell ref="B17:D17"/>
    <mergeCell ref="B18:D18"/>
    <mergeCell ref="A7:A18"/>
    <mergeCell ref="R3:S3"/>
    <mergeCell ref="J2:K2"/>
    <mergeCell ref="L2:S2"/>
    <mergeCell ref="G3:G5"/>
    <mergeCell ref="H3:H5"/>
    <mergeCell ref="I3:I5"/>
    <mergeCell ref="J3:J5"/>
    <mergeCell ref="K3:K5"/>
    <mergeCell ref="L3:M3"/>
    <mergeCell ref="N3:O3"/>
    <mergeCell ref="F2:I2"/>
    <mergeCell ref="F3:F5"/>
    <mergeCell ref="P3:Q3"/>
    <mergeCell ref="A2:A5"/>
    <mergeCell ref="B2:B5"/>
    <mergeCell ref="C2:C5"/>
    <mergeCell ref="D2:D5"/>
    <mergeCell ref="E2:E5"/>
  </mergeCells>
  <phoneticPr fontId="1" type="noConversion"/>
  <printOptions horizontalCentered="1"/>
  <pageMargins left="0.55118110236220474" right="0.55118110236220474" top="0.98425196850393704" bottom="0.78740157480314965" header="0.51181102362204722"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view="pageBreakPreview" topLeftCell="A16" zoomScale="115" zoomScaleSheetLayoutView="115" workbookViewId="0">
      <selection activeCell="P9" sqref="P9"/>
    </sheetView>
  </sheetViews>
  <sheetFormatPr defaultColWidth="9" defaultRowHeight="12"/>
  <cols>
    <col min="1" max="1" width="4.125" style="2" customWidth="1"/>
    <col min="2" max="2" width="3.75" style="2" customWidth="1"/>
    <col min="3" max="3" width="23.5" style="2" customWidth="1"/>
    <col min="4" max="4" width="5.5" style="294" customWidth="1"/>
    <col min="5" max="15" width="4.625" style="2" customWidth="1"/>
    <col min="16" max="16" width="21.5" style="2" customWidth="1"/>
    <col min="17" max="17" width="9" style="2"/>
    <col min="18" max="18" width="13.5" style="2" customWidth="1"/>
    <col min="19" max="16384" width="9" style="2"/>
  </cols>
  <sheetData>
    <row r="1" spans="1:18" s="107" customFormat="1" ht="15.75" customHeight="1" thickBot="1">
      <c r="A1" s="22" t="s">
        <v>230</v>
      </c>
      <c r="B1" s="22"/>
      <c r="D1" s="287"/>
      <c r="R1" s="2"/>
    </row>
    <row r="2" spans="1:18" ht="24.95" customHeight="1">
      <c r="A2" s="727" t="s">
        <v>231</v>
      </c>
      <c r="B2" s="724" t="s">
        <v>101</v>
      </c>
      <c r="C2" s="719" t="s">
        <v>100</v>
      </c>
      <c r="D2" s="743" t="s">
        <v>165</v>
      </c>
      <c r="E2" s="714" t="s">
        <v>232</v>
      </c>
      <c r="F2" s="731" t="s">
        <v>233</v>
      </c>
      <c r="G2" s="732"/>
      <c r="H2" s="732"/>
      <c r="I2" s="732"/>
      <c r="J2" s="732"/>
      <c r="K2" s="732"/>
      <c r="L2" s="732"/>
      <c r="M2" s="732"/>
      <c r="N2" s="732"/>
      <c r="O2" s="733"/>
      <c r="R2" s="332"/>
    </row>
    <row r="3" spans="1:18" ht="24.95" customHeight="1">
      <c r="A3" s="728"/>
      <c r="B3" s="725"/>
      <c r="C3" s="720"/>
      <c r="D3" s="744"/>
      <c r="E3" s="715"/>
      <c r="F3" s="717" t="s">
        <v>110</v>
      </c>
      <c r="G3" s="730"/>
      <c r="H3" s="722" t="s">
        <v>111</v>
      </c>
      <c r="I3" s="723"/>
      <c r="J3" s="717" t="s">
        <v>112</v>
      </c>
      <c r="K3" s="730"/>
      <c r="L3" s="722" t="s">
        <v>113</v>
      </c>
      <c r="M3" s="723"/>
      <c r="N3" s="717" t="s">
        <v>234</v>
      </c>
      <c r="O3" s="718"/>
      <c r="Q3" s="117"/>
      <c r="R3" s="332"/>
    </row>
    <row r="4" spans="1:18" ht="24.95" customHeight="1" thickBot="1">
      <c r="A4" s="729"/>
      <c r="B4" s="726"/>
      <c r="C4" s="721"/>
      <c r="D4" s="745"/>
      <c r="E4" s="716"/>
      <c r="F4" s="118">
        <v>1</v>
      </c>
      <c r="G4" s="120">
        <v>2</v>
      </c>
      <c r="H4" s="121">
        <v>3</v>
      </c>
      <c r="I4" s="122">
        <v>4</v>
      </c>
      <c r="J4" s="118">
        <v>5</v>
      </c>
      <c r="K4" s="120">
        <v>6</v>
      </c>
      <c r="L4" s="121">
        <v>7</v>
      </c>
      <c r="M4" s="122">
        <v>8</v>
      </c>
      <c r="N4" s="118">
        <v>9</v>
      </c>
      <c r="O4" s="351">
        <v>10</v>
      </c>
      <c r="P4" s="338"/>
      <c r="R4" s="332"/>
    </row>
    <row r="5" spans="1:18" ht="27" customHeight="1">
      <c r="A5" s="655" t="s">
        <v>235</v>
      </c>
      <c r="B5" s="278">
        <v>1</v>
      </c>
      <c r="C5" s="279" t="s">
        <v>236</v>
      </c>
      <c r="D5" s="288" t="s">
        <v>27</v>
      </c>
      <c r="E5" s="119" t="s">
        <v>29</v>
      </c>
      <c r="F5" s="346" t="s">
        <v>28</v>
      </c>
      <c r="G5" s="71"/>
      <c r="H5" s="86"/>
      <c r="I5" s="87"/>
      <c r="J5" s="73"/>
      <c r="K5" s="71"/>
      <c r="L5" s="86"/>
      <c r="M5" s="87"/>
      <c r="N5" s="73"/>
      <c r="O5" s="352">
        <v>1</v>
      </c>
      <c r="P5" s="431"/>
      <c r="R5" s="332"/>
    </row>
    <row r="6" spans="1:18" ht="27" customHeight="1">
      <c r="A6" s="656"/>
      <c r="B6" s="195">
        <f>B5+1</f>
        <v>2</v>
      </c>
      <c r="C6" s="280" t="s">
        <v>237</v>
      </c>
      <c r="D6" s="289">
        <v>2</v>
      </c>
      <c r="E6" s="26">
        <f t="shared" ref="E6" si="0">SUM(F6:O6)</f>
        <v>2</v>
      </c>
      <c r="F6" s="198">
        <v>2</v>
      </c>
      <c r="G6" s="340"/>
      <c r="H6" s="50"/>
      <c r="I6" s="51"/>
      <c r="J6" s="198"/>
      <c r="K6" s="340"/>
      <c r="L6" s="50"/>
      <c r="M6" s="51"/>
      <c r="N6" s="198"/>
      <c r="O6" s="27"/>
      <c r="P6" s="432"/>
      <c r="R6" s="332"/>
    </row>
    <row r="7" spans="1:18" ht="27" customHeight="1">
      <c r="A7" s="656"/>
      <c r="B7" s="195">
        <v>3</v>
      </c>
      <c r="C7" s="280" t="s">
        <v>238</v>
      </c>
      <c r="D7" s="289">
        <v>1</v>
      </c>
      <c r="E7" s="427" t="s">
        <v>31</v>
      </c>
      <c r="F7" s="198"/>
      <c r="G7" s="736" t="s">
        <v>256</v>
      </c>
      <c r="H7" s="736"/>
      <c r="I7" s="736"/>
      <c r="J7" s="736"/>
      <c r="K7" s="737"/>
      <c r="L7" s="50"/>
      <c r="M7" s="51"/>
      <c r="N7" s="198"/>
      <c r="O7" s="27"/>
      <c r="P7" s="432"/>
      <c r="R7" s="332"/>
    </row>
    <row r="8" spans="1:18" ht="27" customHeight="1">
      <c r="A8" s="656"/>
      <c r="B8" s="195">
        <v>4</v>
      </c>
      <c r="C8" s="280" t="s">
        <v>239</v>
      </c>
      <c r="D8" s="289">
        <v>3</v>
      </c>
      <c r="E8" s="427" t="s">
        <v>32</v>
      </c>
      <c r="F8" s="741" t="s">
        <v>258</v>
      </c>
      <c r="G8" s="741"/>
      <c r="H8" s="741"/>
      <c r="I8" s="742"/>
      <c r="J8" s="50"/>
      <c r="K8" s="340"/>
      <c r="L8" s="50"/>
      <c r="M8" s="51"/>
      <c r="N8" s="198"/>
      <c r="O8" s="27"/>
      <c r="P8" s="432"/>
      <c r="R8" s="434"/>
    </row>
    <row r="9" spans="1:18" ht="27" customHeight="1">
      <c r="A9" s="656"/>
      <c r="B9" s="195">
        <v>5</v>
      </c>
      <c r="C9" s="280" t="s">
        <v>240</v>
      </c>
      <c r="D9" s="289">
        <v>1</v>
      </c>
      <c r="E9" s="427" t="s">
        <v>33</v>
      </c>
      <c r="F9" s="198"/>
      <c r="G9" s="340"/>
      <c r="H9" s="50"/>
      <c r="I9" s="51"/>
      <c r="J9" s="198"/>
      <c r="K9" s="340"/>
      <c r="L9" s="50"/>
      <c r="M9" s="51"/>
      <c r="N9" s="429" t="s">
        <v>35</v>
      </c>
      <c r="O9" s="353"/>
      <c r="P9" s="432"/>
      <c r="R9" s="434"/>
    </row>
    <row r="10" spans="1:18" ht="27" customHeight="1" thickBot="1">
      <c r="A10" s="656"/>
      <c r="B10" s="281">
        <v>6</v>
      </c>
      <c r="C10" s="239" t="s">
        <v>241</v>
      </c>
      <c r="D10" s="327">
        <v>2</v>
      </c>
      <c r="E10" s="428" t="s">
        <v>34</v>
      </c>
      <c r="F10" s="244"/>
      <c r="G10" s="243"/>
      <c r="H10" s="738" t="s">
        <v>257</v>
      </c>
      <c r="I10" s="739"/>
      <c r="J10" s="739"/>
      <c r="K10" s="739"/>
      <c r="L10" s="739"/>
      <c r="M10" s="740"/>
      <c r="N10" s="240"/>
      <c r="O10" s="354"/>
      <c r="P10" s="432"/>
    </row>
    <row r="11" spans="1:18" ht="27" customHeight="1" thickTop="1" thickBot="1">
      <c r="A11" s="656"/>
      <c r="B11" s="283">
        <v>7</v>
      </c>
      <c r="C11" s="284" t="s">
        <v>242</v>
      </c>
      <c r="D11" s="291"/>
      <c r="E11" s="123">
        <v>10</v>
      </c>
      <c r="F11" s="124"/>
      <c r="G11" s="125"/>
      <c r="H11" s="126">
        <v>2</v>
      </c>
      <c r="I11" s="127">
        <v>2</v>
      </c>
      <c r="J11" s="124">
        <v>2</v>
      </c>
      <c r="K11" s="125">
        <v>2</v>
      </c>
      <c r="L11" s="126">
        <v>1</v>
      </c>
      <c r="M11" s="127">
        <v>1</v>
      </c>
      <c r="N11" s="124"/>
      <c r="O11" s="355"/>
      <c r="P11" s="432"/>
    </row>
    <row r="12" spans="1:18" ht="27" customHeight="1" thickTop="1" thickBot="1">
      <c r="A12" s="656"/>
      <c r="B12" s="195">
        <v>8</v>
      </c>
      <c r="C12" s="284" t="s">
        <v>243</v>
      </c>
      <c r="D12" s="289">
        <v>1</v>
      </c>
      <c r="E12" s="26">
        <v>1</v>
      </c>
      <c r="F12" s="198"/>
      <c r="G12" s="340"/>
      <c r="H12" s="50"/>
      <c r="I12" s="51"/>
      <c r="J12" s="198">
        <v>1</v>
      </c>
      <c r="K12" s="340"/>
      <c r="L12" s="50"/>
      <c r="M12" s="51"/>
      <c r="N12" s="198"/>
      <c r="O12" s="27"/>
      <c r="P12" s="432"/>
    </row>
    <row r="13" spans="1:18" ht="27" customHeight="1" thickTop="1">
      <c r="A13" s="656"/>
      <c r="B13" s="231">
        <v>9</v>
      </c>
      <c r="C13" s="284" t="s">
        <v>244</v>
      </c>
      <c r="D13" s="290"/>
      <c r="E13" s="77">
        <v>1</v>
      </c>
      <c r="F13" s="235"/>
      <c r="G13" s="236"/>
      <c r="H13" s="237"/>
      <c r="I13" s="238"/>
      <c r="J13" s="235"/>
      <c r="K13" s="236"/>
      <c r="L13" s="237">
        <v>1</v>
      </c>
      <c r="M13" s="238"/>
      <c r="N13" s="235"/>
      <c r="O13" s="356"/>
      <c r="P13" s="432"/>
    </row>
    <row r="14" spans="1:18" s="210" customFormat="1" ht="27" customHeight="1" thickBot="1">
      <c r="A14" s="656"/>
      <c r="B14" s="281">
        <v>10</v>
      </c>
      <c r="C14" s="239" t="s">
        <v>245</v>
      </c>
      <c r="D14" s="327"/>
      <c r="E14" s="328">
        <f>SUM(F14:O14)</f>
        <v>1</v>
      </c>
      <c r="F14" s="240"/>
      <c r="G14" s="329"/>
      <c r="H14" s="330"/>
      <c r="I14" s="331"/>
      <c r="J14" s="240"/>
      <c r="K14" s="329"/>
      <c r="L14" s="330"/>
      <c r="M14" s="331">
        <v>1</v>
      </c>
      <c r="N14" s="240"/>
      <c r="O14" s="354"/>
      <c r="P14" s="432"/>
    </row>
    <row r="15" spans="1:18" ht="27" customHeight="1" thickTop="1">
      <c r="A15" s="656"/>
      <c r="B15" s="231">
        <v>11</v>
      </c>
      <c r="C15" s="282" t="s">
        <v>246</v>
      </c>
      <c r="D15" s="290">
        <v>2</v>
      </c>
      <c r="E15" s="77">
        <f>SUM(F15:O15)</f>
        <v>2</v>
      </c>
      <c r="F15" s="235"/>
      <c r="G15" s="236">
        <v>2</v>
      </c>
      <c r="H15" s="237"/>
      <c r="I15" s="238"/>
      <c r="J15" s="235"/>
      <c r="K15" s="236"/>
      <c r="L15" s="237"/>
      <c r="M15" s="238"/>
      <c r="N15" s="235"/>
      <c r="O15" s="356"/>
      <c r="P15" s="432"/>
    </row>
    <row r="16" spans="1:18" s="24" customFormat="1" ht="27" customHeight="1">
      <c r="A16" s="656"/>
      <c r="B16" s="195">
        <v>12</v>
      </c>
      <c r="C16" s="280" t="s">
        <v>247</v>
      </c>
      <c r="D16" s="289">
        <v>2</v>
      </c>
      <c r="E16" s="26">
        <f>SUM(F16:O16)</f>
        <v>2</v>
      </c>
      <c r="F16" s="198"/>
      <c r="G16" s="340">
        <v>2</v>
      </c>
      <c r="H16" s="50"/>
      <c r="I16" s="51"/>
      <c r="J16" s="198"/>
      <c r="K16" s="340"/>
      <c r="L16" s="50"/>
      <c r="M16" s="51"/>
      <c r="N16" s="198"/>
      <c r="O16" s="27"/>
      <c r="P16" s="432"/>
    </row>
    <row r="17" spans="1:16" s="24" customFormat="1" ht="27" customHeight="1">
      <c r="A17" s="656"/>
      <c r="B17" s="195">
        <v>13</v>
      </c>
      <c r="C17" s="280" t="s">
        <v>248</v>
      </c>
      <c r="D17" s="289">
        <f>E17</f>
        <v>1</v>
      </c>
      <c r="E17" s="26">
        <f>SUM(F17:O17)</f>
        <v>1</v>
      </c>
      <c r="F17" s="198"/>
      <c r="G17" s="340"/>
      <c r="H17" s="50">
        <v>1</v>
      </c>
      <c r="I17" s="51"/>
      <c r="J17" s="198"/>
      <c r="K17" s="340"/>
      <c r="L17" s="50"/>
      <c r="M17" s="51"/>
      <c r="N17" s="198"/>
      <c r="O17" s="27"/>
      <c r="P17" s="432"/>
    </row>
    <row r="18" spans="1:16" ht="27" customHeight="1">
      <c r="A18" s="656"/>
      <c r="B18" s="195">
        <v>14</v>
      </c>
      <c r="C18" s="280" t="s">
        <v>249</v>
      </c>
      <c r="D18" s="289">
        <v>2</v>
      </c>
      <c r="E18" s="26">
        <v>2</v>
      </c>
      <c r="F18" s="245"/>
      <c r="G18" s="246"/>
      <c r="H18" s="247"/>
      <c r="I18" s="51">
        <v>2</v>
      </c>
      <c r="J18" s="245"/>
      <c r="K18" s="340"/>
      <c r="L18" s="50"/>
      <c r="M18" s="51"/>
      <c r="N18" s="198"/>
      <c r="O18" s="27"/>
      <c r="P18" s="432"/>
    </row>
    <row r="19" spans="1:16" s="24" customFormat="1" ht="27" customHeight="1">
      <c r="A19" s="656"/>
      <c r="B19" s="195">
        <v>15</v>
      </c>
      <c r="C19" s="280" t="s">
        <v>250</v>
      </c>
      <c r="D19" s="289">
        <v>2</v>
      </c>
      <c r="E19" s="26">
        <v>2</v>
      </c>
      <c r="F19" s="198"/>
      <c r="G19" s="340"/>
      <c r="H19" s="50"/>
      <c r="I19" s="51"/>
      <c r="J19" s="198"/>
      <c r="K19" s="340">
        <v>2</v>
      </c>
      <c r="L19" s="50"/>
      <c r="M19" s="51"/>
      <c r="N19" s="198"/>
      <c r="O19" s="27"/>
      <c r="P19" s="432"/>
    </row>
    <row r="20" spans="1:16" s="24" customFormat="1" ht="27" customHeight="1" thickBot="1">
      <c r="A20" s="656"/>
      <c r="B20" s="281">
        <v>16</v>
      </c>
      <c r="C20" s="239" t="s">
        <v>251</v>
      </c>
      <c r="D20" s="327">
        <f>E20</f>
        <v>3</v>
      </c>
      <c r="E20" s="328">
        <f>SUM(F20:O20)</f>
        <v>3</v>
      </c>
      <c r="F20" s="240"/>
      <c r="G20" s="329"/>
      <c r="H20" s="330"/>
      <c r="I20" s="331"/>
      <c r="J20" s="240"/>
      <c r="K20" s="329"/>
      <c r="L20" s="330"/>
      <c r="M20" s="331"/>
      <c r="N20" s="240"/>
      <c r="O20" s="354">
        <v>3</v>
      </c>
      <c r="P20" s="432"/>
    </row>
    <row r="21" spans="1:16" s="24" customFormat="1" ht="27" customHeight="1" thickTop="1" thickBot="1">
      <c r="A21" s="656"/>
      <c r="B21" s="395">
        <v>17</v>
      </c>
      <c r="C21" s="430" t="s">
        <v>252</v>
      </c>
      <c r="D21" s="396">
        <v>20</v>
      </c>
      <c r="E21" s="397">
        <v>20</v>
      </c>
      <c r="F21" s="398"/>
      <c r="G21" s="399"/>
      <c r="H21" s="400"/>
      <c r="I21" s="401"/>
      <c r="J21" s="398"/>
      <c r="K21" s="399"/>
      <c r="L21" s="400"/>
      <c r="M21" s="401"/>
      <c r="N21" s="398">
        <v>20</v>
      </c>
      <c r="O21" s="402"/>
      <c r="P21" s="433"/>
    </row>
    <row r="22" spans="1:16" ht="27" customHeight="1" thickTop="1" thickBot="1">
      <c r="A22" s="656"/>
      <c r="B22" s="285">
        <v>18</v>
      </c>
      <c r="C22" s="286" t="s">
        <v>253</v>
      </c>
      <c r="D22" s="292">
        <v>14</v>
      </c>
      <c r="E22" s="248">
        <v>14</v>
      </c>
      <c r="F22" s="97"/>
      <c r="G22" s="94"/>
      <c r="H22" s="241"/>
      <c r="I22" s="242"/>
      <c r="J22" s="97"/>
      <c r="K22" s="94"/>
      <c r="L22" s="241"/>
      <c r="M22" s="242"/>
      <c r="N22" s="97"/>
      <c r="O22" s="96">
        <v>14</v>
      </c>
      <c r="P22" s="432"/>
    </row>
    <row r="23" spans="1:16" ht="27" customHeight="1" thickTop="1" thickBot="1">
      <c r="A23" s="657"/>
      <c r="B23" s="734" t="s">
        <v>72</v>
      </c>
      <c r="C23" s="735"/>
      <c r="D23" s="293">
        <f>SUM(D5:D22)</f>
        <v>56</v>
      </c>
      <c r="E23" s="80">
        <v>62</v>
      </c>
      <c r="F23" s="74">
        <f t="shared" ref="F23:O23" si="1">SUM(F5:F22)</f>
        <v>2</v>
      </c>
      <c r="G23" s="72">
        <f t="shared" si="1"/>
        <v>4</v>
      </c>
      <c r="H23" s="92">
        <f t="shared" si="1"/>
        <v>3</v>
      </c>
      <c r="I23" s="93">
        <f t="shared" si="1"/>
        <v>4</v>
      </c>
      <c r="J23" s="74">
        <f t="shared" si="1"/>
        <v>3</v>
      </c>
      <c r="K23" s="72">
        <f t="shared" si="1"/>
        <v>4</v>
      </c>
      <c r="L23" s="92">
        <f t="shared" si="1"/>
        <v>2</v>
      </c>
      <c r="M23" s="93">
        <f t="shared" si="1"/>
        <v>2</v>
      </c>
      <c r="N23" s="74">
        <f t="shared" si="1"/>
        <v>20</v>
      </c>
      <c r="O23" s="80">
        <f t="shared" si="1"/>
        <v>18</v>
      </c>
    </row>
    <row r="24" spans="1:16" ht="27.75" customHeight="1" thickBot="1">
      <c r="A24" s="713" t="s">
        <v>254</v>
      </c>
      <c r="B24" s="709"/>
      <c r="C24" s="709"/>
      <c r="D24" s="707">
        <f>必修!E46+D23</f>
        <v>249.5</v>
      </c>
      <c r="E24" s="708"/>
      <c r="F24" s="708"/>
      <c r="G24" s="709" t="s">
        <v>255</v>
      </c>
      <c r="H24" s="709"/>
      <c r="I24" s="709"/>
      <c r="J24" s="709"/>
      <c r="K24" s="710" t="str">
        <f>必修!F46&amp;"Hour/"&amp;E23&amp;"WEEK"</f>
        <v>3092Hour/62WEEK</v>
      </c>
      <c r="L24" s="711"/>
      <c r="M24" s="711"/>
      <c r="N24" s="711"/>
      <c r="O24" s="712"/>
    </row>
    <row r="25" spans="1:16" ht="27" customHeight="1"/>
    <row r="26" spans="1:16" ht="27" customHeight="1"/>
    <row r="27" spans="1:16" ht="27" customHeight="1"/>
    <row r="28" spans="1:16" ht="27" customHeight="1"/>
    <row r="29" spans="1:16" ht="27" customHeight="1"/>
    <row r="30" spans="1:16" ht="27" customHeight="1"/>
    <row r="31" spans="1:16" ht="27" customHeight="1"/>
    <row r="32" spans="1:16"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sheetData>
  <mergeCells count="20">
    <mergeCell ref="F8:I8"/>
    <mergeCell ref="D2:D4"/>
    <mergeCell ref="L3:M3"/>
    <mergeCell ref="J3:K3"/>
    <mergeCell ref="D24:F24"/>
    <mergeCell ref="G24:J24"/>
    <mergeCell ref="K24:O24"/>
    <mergeCell ref="A24:C24"/>
    <mergeCell ref="E2:E4"/>
    <mergeCell ref="N3:O3"/>
    <mergeCell ref="C2:C4"/>
    <mergeCell ref="H3:I3"/>
    <mergeCell ref="B2:B4"/>
    <mergeCell ref="A2:A4"/>
    <mergeCell ref="F3:G3"/>
    <mergeCell ref="F2:O2"/>
    <mergeCell ref="A5:A23"/>
    <mergeCell ref="B23:C23"/>
    <mergeCell ref="G7:K7"/>
    <mergeCell ref="H10:M10"/>
  </mergeCells>
  <phoneticPr fontId="1" type="noConversion"/>
  <dataValidations count="1">
    <dataValidation type="list" allowBlank="1" showInputMessage="1" showErrorMessage="1" sqref="P5:P7 P11:P22">
      <formula1>$R$2:$R$9</formula1>
    </dataValidation>
  </dataValidations>
  <printOptions horizontalCentered="1"/>
  <pageMargins left="0.43307086614173229" right="0.43307086614173229" top="0.98425196850393704" bottom="0.78740157480314965" header="0.51181102362204722" footer="0.51181102362204722"/>
  <pageSetup paperSize="9" orientation="portrait" horizontalDpi="300" verticalDpi="300" r:id="rId1"/>
  <headerFooter alignWithMargins="0">
    <oddFooter>&amp;C&amp;"Times New Roman,常规" 106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view="pageBreakPreview" zoomScale="85" zoomScaleSheetLayoutView="85" workbookViewId="0">
      <selection activeCell="X3" sqref="X3:AC3"/>
    </sheetView>
  </sheetViews>
  <sheetFormatPr defaultColWidth="9" defaultRowHeight="4.5" customHeight="1"/>
  <cols>
    <col min="1" max="1" width="4.375" style="450" customWidth="1"/>
    <col min="2" max="8" width="3.625" style="450" customWidth="1"/>
    <col min="9" max="9" width="3.75" style="450" customWidth="1"/>
    <col min="10" max="10" width="4.125" style="450" customWidth="1"/>
    <col min="11" max="21" width="3.625" style="450" customWidth="1"/>
    <col min="22" max="24" width="3.375" style="450" customWidth="1"/>
    <col min="25" max="27" width="4.125" style="450" customWidth="1"/>
    <col min="28" max="28" width="6.625" style="450" customWidth="1"/>
    <col min="29" max="29" width="6.625" style="449" customWidth="1"/>
    <col min="30" max="16384" width="9" style="449"/>
  </cols>
  <sheetData>
    <row r="1" spans="1:29" ht="28.5">
      <c r="A1" s="796" t="s">
        <v>259</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533"/>
    </row>
    <row r="2" spans="1:29" ht="18.75" customHeight="1" thickBot="1">
      <c r="A2" s="534" t="s">
        <v>260</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row>
    <row r="3" spans="1:29" ht="16.5" customHeight="1" thickBot="1">
      <c r="A3" s="532" t="s">
        <v>261</v>
      </c>
      <c r="B3" s="531">
        <v>1</v>
      </c>
      <c r="C3" s="530">
        <f t="shared" ref="C3:U3" si="0">B3+1</f>
        <v>2</v>
      </c>
      <c r="D3" s="530">
        <f t="shared" si="0"/>
        <v>3</v>
      </c>
      <c r="E3" s="530">
        <f t="shared" si="0"/>
        <v>4</v>
      </c>
      <c r="F3" s="530">
        <f t="shared" si="0"/>
        <v>5</v>
      </c>
      <c r="G3" s="530">
        <f t="shared" si="0"/>
        <v>6</v>
      </c>
      <c r="H3" s="530">
        <f t="shared" si="0"/>
        <v>7</v>
      </c>
      <c r="I3" s="530">
        <f t="shared" si="0"/>
        <v>8</v>
      </c>
      <c r="J3" s="530">
        <f t="shared" si="0"/>
        <v>9</v>
      </c>
      <c r="K3" s="530">
        <f t="shared" si="0"/>
        <v>10</v>
      </c>
      <c r="L3" s="530">
        <f t="shared" si="0"/>
        <v>11</v>
      </c>
      <c r="M3" s="530">
        <f t="shared" si="0"/>
        <v>12</v>
      </c>
      <c r="N3" s="530">
        <f t="shared" si="0"/>
        <v>13</v>
      </c>
      <c r="O3" s="530">
        <f t="shared" si="0"/>
        <v>14</v>
      </c>
      <c r="P3" s="530">
        <f t="shared" si="0"/>
        <v>15</v>
      </c>
      <c r="Q3" s="530">
        <f t="shared" si="0"/>
        <v>16</v>
      </c>
      <c r="R3" s="530">
        <f t="shared" si="0"/>
        <v>17</v>
      </c>
      <c r="S3" s="530">
        <f t="shared" si="0"/>
        <v>18</v>
      </c>
      <c r="T3" s="530">
        <f t="shared" si="0"/>
        <v>19</v>
      </c>
      <c r="U3" s="529">
        <f t="shared" si="0"/>
        <v>20</v>
      </c>
      <c r="V3" s="797" t="s">
        <v>262</v>
      </c>
      <c r="W3" s="798"/>
      <c r="X3" s="799" t="s">
        <v>263</v>
      </c>
      <c r="Y3" s="797"/>
      <c r="Z3" s="797"/>
      <c r="AA3" s="797"/>
      <c r="AB3" s="797"/>
      <c r="AC3" s="800"/>
    </row>
    <row r="4" spans="1:29" ht="16.5" customHeight="1">
      <c r="A4" s="750" t="s">
        <v>3</v>
      </c>
      <c r="B4" s="528"/>
      <c r="C4" s="527" t="s">
        <v>44</v>
      </c>
      <c r="D4" s="506"/>
      <c r="E4" s="506"/>
      <c r="F4" s="506"/>
      <c r="G4" s="506"/>
      <c r="H4" s="506"/>
      <c r="I4" s="506"/>
      <c r="J4" s="506"/>
      <c r="K4" s="506"/>
      <c r="L4" s="506"/>
      <c r="M4" s="506"/>
      <c r="N4" s="506"/>
      <c r="O4" s="506"/>
      <c r="P4" s="506"/>
      <c r="Q4" s="506"/>
      <c r="R4" s="506"/>
      <c r="S4" s="506"/>
      <c r="T4" s="506"/>
      <c r="U4" s="521" t="s">
        <v>43</v>
      </c>
      <c r="V4" s="513" t="s">
        <v>37</v>
      </c>
      <c r="W4" s="466" t="s">
        <v>37</v>
      </c>
      <c r="X4" s="801" t="s">
        <v>264</v>
      </c>
      <c r="Y4" s="802"/>
      <c r="Z4" s="802"/>
      <c r="AA4" s="802"/>
      <c r="AB4" s="802"/>
      <c r="AC4" s="803"/>
    </row>
    <row r="5" spans="1:29" ht="16.5" customHeight="1" thickBot="1">
      <c r="A5" s="750"/>
      <c r="B5" s="510"/>
      <c r="C5" s="501"/>
      <c r="D5" s="501"/>
      <c r="E5" s="501"/>
      <c r="F5" s="501"/>
      <c r="G5" s="501"/>
      <c r="H5" s="501"/>
      <c r="I5" s="501"/>
      <c r="J5" s="501"/>
      <c r="K5" s="501"/>
      <c r="L5" s="501"/>
      <c r="M5" s="501"/>
      <c r="N5" s="501"/>
      <c r="O5" s="501"/>
      <c r="P5" s="501"/>
      <c r="Q5" s="501"/>
      <c r="R5" s="501"/>
      <c r="S5" s="501"/>
      <c r="T5" s="501"/>
      <c r="U5" s="526"/>
      <c r="V5" s="510"/>
      <c r="W5" s="509"/>
      <c r="X5" s="785"/>
      <c r="Y5" s="786"/>
      <c r="Z5" s="786"/>
      <c r="AA5" s="786"/>
      <c r="AB5" s="786"/>
      <c r="AC5" s="787"/>
    </row>
    <row r="6" spans="1:29" ht="16.5" customHeight="1" thickTop="1">
      <c r="A6" s="790" t="s">
        <v>4</v>
      </c>
      <c r="B6" s="491"/>
      <c r="C6" s="490"/>
      <c r="D6" s="490"/>
      <c r="E6" s="489"/>
      <c r="F6" s="489"/>
      <c r="G6" s="489"/>
      <c r="H6" s="489"/>
      <c r="I6" s="489"/>
      <c r="J6" s="489"/>
      <c r="K6" s="489"/>
      <c r="L6" s="489"/>
      <c r="M6" s="489"/>
      <c r="N6" s="489"/>
      <c r="O6" s="489"/>
      <c r="P6" s="489"/>
      <c r="Q6" s="489"/>
      <c r="R6" s="489" t="s">
        <v>42</v>
      </c>
      <c r="S6" s="489" t="s">
        <v>42</v>
      </c>
      <c r="T6" s="525" t="s">
        <v>42</v>
      </c>
      <c r="U6" s="524" t="s">
        <v>42</v>
      </c>
      <c r="V6" s="504" t="s">
        <v>37</v>
      </c>
      <c r="W6" s="503" t="s">
        <v>37</v>
      </c>
      <c r="X6" s="772" t="s">
        <v>265</v>
      </c>
      <c r="Y6" s="773"/>
      <c r="Z6" s="773"/>
      <c r="AA6" s="773"/>
      <c r="AB6" s="773"/>
      <c r="AC6" s="774"/>
    </row>
    <row r="7" spans="1:29" ht="21" customHeight="1" thickBot="1">
      <c r="A7" s="751"/>
      <c r="B7" s="487"/>
      <c r="C7" s="523"/>
      <c r="D7" s="484"/>
      <c r="E7" s="484"/>
      <c r="F7" s="484"/>
      <c r="G7" s="522"/>
      <c r="H7" s="778"/>
      <c r="I7" s="793"/>
      <c r="J7" s="484"/>
      <c r="K7" s="484"/>
      <c r="L7" s="484"/>
      <c r="M7" s="484"/>
      <c r="N7" s="484"/>
      <c r="O7" s="484"/>
      <c r="P7" s="484"/>
      <c r="Q7" s="484"/>
      <c r="R7" s="778" t="s">
        <v>272</v>
      </c>
      <c r="S7" s="793"/>
      <c r="T7" s="794" t="s">
        <v>273</v>
      </c>
      <c r="U7" s="795"/>
      <c r="V7" s="510"/>
      <c r="W7" s="509"/>
      <c r="X7" s="775"/>
      <c r="Y7" s="776"/>
      <c r="Z7" s="776"/>
      <c r="AA7" s="776"/>
      <c r="AB7" s="776"/>
      <c r="AC7" s="777"/>
    </row>
    <row r="8" spans="1:29" ht="18" customHeight="1">
      <c r="A8" s="750" t="s">
        <v>5</v>
      </c>
      <c r="B8" s="508"/>
      <c r="C8" s="506"/>
      <c r="D8" s="507"/>
      <c r="E8" s="506"/>
      <c r="F8" s="506"/>
      <c r="G8" s="506"/>
      <c r="H8" s="506"/>
      <c r="I8" s="506"/>
      <c r="J8" s="506" t="s">
        <v>41</v>
      </c>
      <c r="K8" s="506"/>
      <c r="L8" s="506"/>
      <c r="M8" s="506"/>
      <c r="N8" s="506"/>
      <c r="O8" s="506"/>
      <c r="P8" s="506"/>
      <c r="Q8" s="516"/>
      <c r="R8" s="506"/>
      <c r="S8" s="506" t="s">
        <v>41</v>
      </c>
      <c r="T8" s="506" t="s">
        <v>42</v>
      </c>
      <c r="U8" s="521" t="s">
        <v>43</v>
      </c>
      <c r="V8" s="496" t="s">
        <v>37</v>
      </c>
      <c r="W8" s="476" t="s">
        <v>37</v>
      </c>
      <c r="X8" s="782" t="s">
        <v>266</v>
      </c>
      <c r="Y8" s="783"/>
      <c r="Z8" s="783"/>
      <c r="AA8" s="783"/>
      <c r="AB8" s="783"/>
      <c r="AC8" s="784"/>
    </row>
    <row r="9" spans="1:29" ht="18" customHeight="1" thickBot="1">
      <c r="A9" s="781"/>
      <c r="B9" s="788"/>
      <c r="C9" s="789"/>
      <c r="D9" s="494"/>
      <c r="E9" s="494"/>
      <c r="F9" s="494"/>
      <c r="G9" s="494"/>
      <c r="H9" s="494"/>
      <c r="I9" s="494"/>
      <c r="J9" s="494" t="s">
        <v>276</v>
      </c>
      <c r="K9" s="494"/>
      <c r="L9" s="494"/>
      <c r="M9" s="494"/>
      <c r="N9" s="494"/>
      <c r="O9" s="494"/>
      <c r="P9" s="494"/>
      <c r="Q9" s="494"/>
      <c r="R9" s="494"/>
      <c r="S9" s="494" t="s">
        <v>276</v>
      </c>
      <c r="T9" s="520" t="s">
        <v>275</v>
      </c>
      <c r="U9" s="519"/>
      <c r="V9" s="492"/>
      <c r="W9" s="474"/>
      <c r="X9" s="785"/>
      <c r="Y9" s="786"/>
      <c r="Z9" s="786"/>
      <c r="AA9" s="786"/>
      <c r="AB9" s="786"/>
      <c r="AC9" s="787"/>
    </row>
    <row r="10" spans="1:29" ht="16.5" customHeight="1" thickTop="1">
      <c r="A10" s="750" t="s">
        <v>6</v>
      </c>
      <c r="B10" s="518"/>
      <c r="C10" s="507"/>
      <c r="D10" s="507"/>
      <c r="E10" s="506"/>
      <c r="F10" s="506"/>
      <c r="G10" s="506"/>
      <c r="H10" s="506"/>
      <c r="I10" s="506"/>
      <c r="J10" s="506" t="s">
        <v>41</v>
      </c>
      <c r="K10" s="506"/>
      <c r="L10" s="506"/>
      <c r="M10" s="506"/>
      <c r="N10" s="506"/>
      <c r="O10" s="506"/>
      <c r="P10" s="517"/>
      <c r="Q10" s="516"/>
      <c r="R10" s="516"/>
      <c r="S10" s="506" t="s">
        <v>41</v>
      </c>
      <c r="T10" s="505" t="s">
        <v>42</v>
      </c>
      <c r="U10" s="488" t="s">
        <v>42</v>
      </c>
      <c r="V10" s="513" t="s">
        <v>37</v>
      </c>
      <c r="W10" s="466" t="s">
        <v>37</v>
      </c>
      <c r="X10" s="772" t="s">
        <v>267</v>
      </c>
      <c r="Y10" s="773"/>
      <c r="Z10" s="773"/>
      <c r="AA10" s="773"/>
      <c r="AB10" s="773"/>
      <c r="AC10" s="774"/>
    </row>
    <row r="11" spans="1:29" ht="16.5" customHeight="1" thickBot="1">
      <c r="A11" s="750"/>
      <c r="B11" s="502"/>
      <c r="C11" s="501"/>
      <c r="D11" s="501"/>
      <c r="E11" s="501"/>
      <c r="F11" s="501"/>
      <c r="G11" s="501"/>
      <c r="H11" s="501"/>
      <c r="I11" s="501"/>
      <c r="J11" s="494" t="s">
        <v>276</v>
      </c>
      <c r="K11" s="501"/>
      <c r="L11" s="501"/>
      <c r="M11" s="501"/>
      <c r="N11" s="501"/>
      <c r="O11" s="501"/>
      <c r="P11" s="501"/>
      <c r="Q11" s="501"/>
      <c r="R11" s="501"/>
      <c r="S11" s="501" t="s">
        <v>274</v>
      </c>
      <c r="T11" s="791" t="s">
        <v>277</v>
      </c>
      <c r="U11" s="792"/>
      <c r="V11" s="463"/>
      <c r="W11" s="481"/>
      <c r="X11" s="775"/>
      <c r="Y11" s="776"/>
      <c r="Z11" s="776"/>
      <c r="AA11" s="776"/>
      <c r="AB11" s="776"/>
      <c r="AC11" s="777"/>
    </row>
    <row r="12" spans="1:29" ht="21.95" customHeight="1" thickTop="1">
      <c r="A12" s="780" t="s">
        <v>7</v>
      </c>
      <c r="B12" s="499"/>
      <c r="C12" s="498"/>
      <c r="D12" s="515"/>
      <c r="E12" s="498"/>
      <c r="F12" s="498"/>
      <c r="G12" s="498"/>
      <c r="H12" s="498"/>
      <c r="I12" s="498"/>
      <c r="J12" s="498" t="s">
        <v>41</v>
      </c>
      <c r="K12" s="498"/>
      <c r="L12" s="498"/>
      <c r="M12" s="498"/>
      <c r="N12" s="498"/>
      <c r="O12" s="498"/>
      <c r="P12" s="498"/>
      <c r="Q12" s="498"/>
      <c r="R12" s="498"/>
      <c r="S12" s="506" t="s">
        <v>41</v>
      </c>
      <c r="T12" s="506" t="s">
        <v>41</v>
      </c>
      <c r="U12" s="514" t="s">
        <v>43</v>
      </c>
      <c r="V12" s="513" t="s">
        <v>37</v>
      </c>
      <c r="W12" s="466" t="s">
        <v>37</v>
      </c>
      <c r="X12" s="782" t="s">
        <v>268</v>
      </c>
      <c r="Y12" s="783"/>
      <c r="Z12" s="783"/>
      <c r="AA12" s="783"/>
      <c r="AB12" s="783"/>
      <c r="AC12" s="784"/>
    </row>
    <row r="13" spans="1:29" ht="21.95" customHeight="1" thickBot="1">
      <c r="A13" s="781"/>
      <c r="B13" s="512"/>
      <c r="C13" s="494"/>
      <c r="D13" s="494"/>
      <c r="E13" s="494"/>
      <c r="F13" s="494"/>
      <c r="G13" s="494"/>
      <c r="H13" s="494"/>
      <c r="I13" s="494"/>
      <c r="J13" s="494" t="s">
        <v>276</v>
      </c>
      <c r="K13" s="494"/>
      <c r="L13" s="494"/>
      <c r="M13" s="494"/>
      <c r="N13" s="494"/>
      <c r="O13" s="494"/>
      <c r="P13" s="494"/>
      <c r="Q13" s="494"/>
      <c r="R13" s="494"/>
      <c r="S13" s="494" t="s">
        <v>276</v>
      </c>
      <c r="T13" s="494" t="s">
        <v>278</v>
      </c>
      <c r="U13" s="511"/>
      <c r="V13" s="510"/>
      <c r="W13" s="509"/>
      <c r="X13" s="785"/>
      <c r="Y13" s="786"/>
      <c r="Z13" s="786"/>
      <c r="AA13" s="786"/>
      <c r="AB13" s="786"/>
      <c r="AC13" s="787"/>
    </row>
    <row r="14" spans="1:29" ht="21.95" customHeight="1" thickTop="1">
      <c r="A14" s="750" t="s">
        <v>50</v>
      </c>
      <c r="B14" s="508"/>
      <c r="C14" s="507"/>
      <c r="D14" s="507"/>
      <c r="E14" s="506"/>
      <c r="F14" s="506"/>
      <c r="G14" s="506"/>
      <c r="H14" s="506"/>
      <c r="I14" s="506"/>
      <c r="J14" s="506" t="s">
        <v>41</v>
      </c>
      <c r="K14" s="506"/>
      <c r="L14" s="506"/>
      <c r="M14" s="506"/>
      <c r="N14" s="506"/>
      <c r="O14" s="506"/>
      <c r="P14" s="506"/>
      <c r="Q14" s="506"/>
      <c r="R14" s="506"/>
      <c r="S14" s="506" t="s">
        <v>41</v>
      </c>
      <c r="T14" s="505" t="s">
        <v>42</v>
      </c>
      <c r="U14" s="488" t="s">
        <v>42</v>
      </c>
      <c r="V14" s="504" t="s">
        <v>37</v>
      </c>
      <c r="W14" s="503" t="s">
        <v>37</v>
      </c>
      <c r="X14" s="772" t="s">
        <v>269</v>
      </c>
      <c r="Y14" s="773"/>
      <c r="Z14" s="773"/>
      <c r="AA14" s="773"/>
      <c r="AB14" s="773"/>
      <c r="AC14" s="774"/>
    </row>
    <row r="15" spans="1:29" ht="16.5" customHeight="1" thickBot="1">
      <c r="A15" s="750"/>
      <c r="B15" s="502"/>
      <c r="C15" s="501"/>
      <c r="D15" s="501"/>
      <c r="E15" s="501"/>
      <c r="F15" s="501"/>
      <c r="G15" s="501"/>
      <c r="H15" s="501"/>
      <c r="I15" s="501"/>
      <c r="J15" s="494" t="s">
        <v>276</v>
      </c>
      <c r="K15" s="501"/>
      <c r="L15" s="501"/>
      <c r="M15" s="501"/>
      <c r="N15" s="501"/>
      <c r="O15" s="501"/>
      <c r="P15" s="501"/>
      <c r="Q15" s="501"/>
      <c r="R15" s="501"/>
      <c r="S15" s="494" t="s">
        <v>276</v>
      </c>
      <c r="T15" s="778" t="s">
        <v>279</v>
      </c>
      <c r="U15" s="779"/>
      <c r="V15" s="500"/>
      <c r="W15" s="481"/>
      <c r="X15" s="775"/>
      <c r="Y15" s="776"/>
      <c r="Z15" s="776"/>
      <c r="AA15" s="776"/>
      <c r="AB15" s="776"/>
      <c r="AC15" s="777"/>
    </row>
    <row r="16" spans="1:29" ht="16.5" customHeight="1" thickTop="1">
      <c r="A16" s="780" t="s">
        <v>49</v>
      </c>
      <c r="B16" s="499"/>
      <c r="C16" s="498"/>
      <c r="D16" s="498"/>
      <c r="E16" s="498"/>
      <c r="F16" s="498"/>
      <c r="G16" s="498"/>
      <c r="H16" s="498"/>
      <c r="I16" s="498"/>
      <c r="J16" s="498" t="s">
        <v>41</v>
      </c>
      <c r="K16" s="498"/>
      <c r="L16" s="498"/>
      <c r="M16" s="498"/>
      <c r="N16" s="498"/>
      <c r="O16" s="498"/>
      <c r="P16" s="498"/>
      <c r="Q16" s="498"/>
      <c r="R16" s="498"/>
      <c r="S16" s="498" t="s">
        <v>41</v>
      </c>
      <c r="T16" s="498"/>
      <c r="U16" s="497" t="s">
        <v>43</v>
      </c>
      <c r="V16" s="496" t="s">
        <v>37</v>
      </c>
      <c r="W16" s="476" t="s">
        <v>37</v>
      </c>
      <c r="X16" s="782" t="s">
        <v>270</v>
      </c>
      <c r="Y16" s="783"/>
      <c r="Z16" s="783"/>
      <c r="AA16" s="783"/>
      <c r="AB16" s="783"/>
      <c r="AC16" s="784"/>
    </row>
    <row r="17" spans="1:29" ht="16.5" customHeight="1" thickBot="1">
      <c r="A17" s="781"/>
      <c r="B17" s="495"/>
      <c r="C17" s="494"/>
      <c r="D17" s="494"/>
      <c r="E17" s="494"/>
      <c r="F17" s="494"/>
      <c r="G17" s="494"/>
      <c r="H17" s="494"/>
      <c r="I17" s="494"/>
      <c r="J17" s="494" t="s">
        <v>276</v>
      </c>
      <c r="K17" s="494"/>
      <c r="L17" s="494"/>
      <c r="M17" s="494"/>
      <c r="N17" s="494"/>
      <c r="O17" s="494"/>
      <c r="P17" s="494"/>
      <c r="Q17" s="494"/>
      <c r="R17" s="494"/>
      <c r="S17" s="494" t="s">
        <v>280</v>
      </c>
      <c r="T17" s="494"/>
      <c r="U17" s="493"/>
      <c r="V17" s="492"/>
      <c r="W17" s="474"/>
      <c r="X17" s="785"/>
      <c r="Y17" s="786"/>
      <c r="Z17" s="786"/>
      <c r="AA17" s="786"/>
      <c r="AB17" s="786"/>
      <c r="AC17" s="787"/>
    </row>
    <row r="18" spans="1:29" ht="16.5" customHeight="1" thickTop="1">
      <c r="A18" s="790" t="s">
        <v>48</v>
      </c>
      <c r="B18" s="491"/>
      <c r="C18" s="490"/>
      <c r="D18" s="490"/>
      <c r="E18" s="490"/>
      <c r="F18" s="489"/>
      <c r="G18" s="489"/>
      <c r="H18" s="489"/>
      <c r="I18" s="489"/>
      <c r="J18" s="489" t="s">
        <v>41</v>
      </c>
      <c r="K18" s="489"/>
      <c r="L18" s="489"/>
      <c r="M18" s="489"/>
      <c r="N18" s="489"/>
      <c r="O18" s="489"/>
      <c r="P18" s="489"/>
      <c r="Q18" s="489"/>
      <c r="R18" s="489"/>
      <c r="S18" s="489" t="s">
        <v>41</v>
      </c>
      <c r="T18" s="489"/>
      <c r="U18" s="488" t="s">
        <v>43</v>
      </c>
      <c r="V18" s="467" t="s">
        <v>37</v>
      </c>
      <c r="W18" s="466" t="s">
        <v>37</v>
      </c>
      <c r="X18" s="772" t="s">
        <v>271</v>
      </c>
      <c r="Y18" s="773"/>
      <c r="Z18" s="773"/>
      <c r="AA18" s="773"/>
      <c r="AB18" s="773"/>
      <c r="AC18" s="774"/>
    </row>
    <row r="19" spans="1:29" ht="16.5" customHeight="1" thickBot="1">
      <c r="A19" s="751"/>
      <c r="B19" s="487"/>
      <c r="C19" s="484"/>
      <c r="D19" s="484"/>
      <c r="E19" s="484"/>
      <c r="F19" s="486"/>
      <c r="G19" s="485"/>
      <c r="H19" s="484"/>
      <c r="I19" s="484"/>
      <c r="J19" s="494" t="s">
        <v>276</v>
      </c>
      <c r="K19" s="484"/>
      <c r="L19" s="484"/>
      <c r="M19" s="484"/>
      <c r="N19" s="484"/>
      <c r="O19" s="484"/>
      <c r="P19" s="484"/>
      <c r="Q19" s="484"/>
      <c r="R19" s="484"/>
      <c r="S19" s="484" t="s">
        <v>281</v>
      </c>
      <c r="T19" s="484"/>
      <c r="U19" s="483"/>
      <c r="V19" s="482"/>
      <c r="W19" s="481"/>
      <c r="X19" s="775"/>
      <c r="Y19" s="776"/>
      <c r="Z19" s="776"/>
      <c r="AA19" s="776"/>
      <c r="AB19" s="776"/>
      <c r="AC19" s="777"/>
    </row>
    <row r="20" spans="1:29" ht="16.5" customHeight="1">
      <c r="A20" s="761" t="s">
        <v>47</v>
      </c>
      <c r="B20" s="480" t="s">
        <v>42</v>
      </c>
      <c r="C20" s="479" t="s">
        <v>42</v>
      </c>
      <c r="D20" s="479" t="s">
        <v>42</v>
      </c>
      <c r="E20" s="479" t="s">
        <v>42</v>
      </c>
      <c r="F20" s="479" t="s">
        <v>42</v>
      </c>
      <c r="G20" s="479" t="s">
        <v>42</v>
      </c>
      <c r="H20" s="479" t="s">
        <v>42</v>
      </c>
      <c r="I20" s="479" t="s">
        <v>42</v>
      </c>
      <c r="J20" s="479" t="s">
        <v>42</v>
      </c>
      <c r="K20" s="479" t="s">
        <v>42</v>
      </c>
      <c r="L20" s="479" t="s">
        <v>42</v>
      </c>
      <c r="M20" s="479" t="s">
        <v>42</v>
      </c>
      <c r="N20" s="479" t="s">
        <v>42</v>
      </c>
      <c r="O20" s="479" t="s">
        <v>42</v>
      </c>
      <c r="P20" s="479" t="s">
        <v>42</v>
      </c>
      <c r="Q20" s="479" t="s">
        <v>42</v>
      </c>
      <c r="R20" s="479" t="s">
        <v>42</v>
      </c>
      <c r="S20" s="479" t="s">
        <v>42</v>
      </c>
      <c r="T20" s="479" t="s">
        <v>42</v>
      </c>
      <c r="U20" s="478" t="s">
        <v>42</v>
      </c>
      <c r="V20" s="477" t="s">
        <v>37</v>
      </c>
      <c r="W20" s="476" t="s">
        <v>37</v>
      </c>
      <c r="X20" s="763"/>
      <c r="Y20" s="764"/>
      <c r="Z20" s="764"/>
      <c r="AA20" s="764"/>
      <c r="AB20" s="764"/>
      <c r="AC20" s="765"/>
    </row>
    <row r="21" spans="1:29" ht="16.5" customHeight="1" thickBot="1">
      <c r="A21" s="762"/>
      <c r="B21" s="769" t="s">
        <v>282</v>
      </c>
      <c r="C21" s="770"/>
      <c r="D21" s="770"/>
      <c r="E21" s="770"/>
      <c r="F21" s="770"/>
      <c r="G21" s="770"/>
      <c r="H21" s="770"/>
      <c r="I21" s="770"/>
      <c r="J21" s="770"/>
      <c r="K21" s="770"/>
      <c r="L21" s="770"/>
      <c r="M21" s="770"/>
      <c r="N21" s="770"/>
      <c r="O21" s="770"/>
      <c r="P21" s="770"/>
      <c r="Q21" s="770"/>
      <c r="R21" s="770"/>
      <c r="S21" s="770"/>
      <c r="T21" s="770"/>
      <c r="U21" s="771"/>
      <c r="V21" s="475"/>
      <c r="W21" s="474"/>
      <c r="X21" s="766"/>
      <c r="Y21" s="767"/>
      <c r="Z21" s="767"/>
      <c r="AA21" s="767"/>
      <c r="AB21" s="767"/>
      <c r="AC21" s="768"/>
    </row>
    <row r="22" spans="1:29" ht="16.5" customHeight="1" thickTop="1">
      <c r="A22" s="750" t="s">
        <v>46</v>
      </c>
      <c r="B22" s="473" t="s">
        <v>39</v>
      </c>
      <c r="C22" s="472" t="s">
        <v>39</v>
      </c>
      <c r="D22" s="471" t="s">
        <v>39</v>
      </c>
      <c r="E22" s="470" t="s">
        <v>45</v>
      </c>
      <c r="F22" s="470" t="s">
        <v>45</v>
      </c>
      <c r="G22" s="470" t="s">
        <v>45</v>
      </c>
      <c r="H22" s="470" t="s">
        <v>45</v>
      </c>
      <c r="I22" s="470" t="s">
        <v>45</v>
      </c>
      <c r="J22" s="470" t="s">
        <v>45</v>
      </c>
      <c r="K22" s="470" t="s">
        <v>45</v>
      </c>
      <c r="L22" s="470" t="s">
        <v>45</v>
      </c>
      <c r="M22" s="470" t="s">
        <v>45</v>
      </c>
      <c r="N22" s="470" t="s">
        <v>45</v>
      </c>
      <c r="O22" s="470" t="s">
        <v>45</v>
      </c>
      <c r="P22" s="470" t="s">
        <v>45</v>
      </c>
      <c r="Q22" s="470" t="s">
        <v>45</v>
      </c>
      <c r="R22" s="470" t="s">
        <v>45</v>
      </c>
      <c r="S22" s="469" t="s">
        <v>44</v>
      </c>
      <c r="T22" s="468"/>
      <c r="U22" s="467"/>
      <c r="V22" s="467"/>
      <c r="W22" s="466"/>
      <c r="X22" s="752"/>
      <c r="Y22" s="753"/>
      <c r="Z22" s="753"/>
      <c r="AA22" s="753"/>
      <c r="AB22" s="753"/>
      <c r="AC22" s="754"/>
    </row>
    <row r="23" spans="1:29" ht="16.5" customHeight="1" thickBot="1">
      <c r="A23" s="751"/>
      <c r="B23" s="748" t="s">
        <v>291</v>
      </c>
      <c r="C23" s="749"/>
      <c r="D23" s="749"/>
      <c r="E23" s="758" t="s">
        <v>284</v>
      </c>
      <c r="F23" s="759"/>
      <c r="G23" s="759"/>
      <c r="H23" s="759"/>
      <c r="I23" s="759"/>
      <c r="J23" s="759"/>
      <c r="K23" s="760"/>
      <c r="L23" s="758"/>
      <c r="M23" s="758"/>
      <c r="N23" s="758"/>
      <c r="O23" s="758"/>
      <c r="P23" s="758"/>
      <c r="Q23" s="758"/>
      <c r="R23" s="465" t="s">
        <v>285</v>
      </c>
      <c r="S23" s="464"/>
      <c r="T23" s="463"/>
      <c r="U23" s="462"/>
      <c r="V23" s="461"/>
      <c r="W23" s="460"/>
      <c r="X23" s="755"/>
      <c r="Y23" s="756"/>
      <c r="Z23" s="756"/>
      <c r="AA23" s="756"/>
      <c r="AB23" s="756"/>
      <c r="AC23" s="757"/>
    </row>
    <row r="24" spans="1:29" ht="15">
      <c r="A24" s="459"/>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row>
    <row r="25" spans="1:29" ht="15">
      <c r="A25" s="459"/>
      <c r="B25" s="454" t="s">
        <v>292</v>
      </c>
      <c r="C25" s="454"/>
      <c r="D25" s="454"/>
      <c r="E25" s="458" t="s">
        <v>44</v>
      </c>
      <c r="F25" s="746" t="s">
        <v>286</v>
      </c>
      <c r="G25" s="746"/>
      <c r="H25" s="746"/>
      <c r="I25" s="746"/>
      <c r="J25" s="454"/>
      <c r="K25" s="454"/>
      <c r="L25" s="746" t="s">
        <v>287</v>
      </c>
      <c r="M25" s="746"/>
      <c r="N25" s="746"/>
      <c r="O25" s="454"/>
      <c r="P25" s="458" t="s">
        <v>43</v>
      </c>
      <c r="Q25" s="454" t="s">
        <v>288</v>
      </c>
      <c r="R25" s="457"/>
      <c r="S25" s="457"/>
      <c r="T25" s="457"/>
      <c r="U25" s="458" t="s">
        <v>42</v>
      </c>
      <c r="V25" s="453" t="s">
        <v>289</v>
      </c>
      <c r="W25" s="453"/>
      <c r="X25" s="454"/>
      <c r="Y25" s="457"/>
      <c r="Z25" s="456" t="s">
        <v>41</v>
      </c>
      <c r="AA25" s="746" t="s">
        <v>290</v>
      </c>
      <c r="AB25" s="746"/>
      <c r="AC25" s="746"/>
    </row>
    <row r="26" spans="1:29" ht="15.75" thickBot="1">
      <c r="A26" s="451"/>
      <c r="B26" s="451"/>
      <c r="C26" s="451"/>
      <c r="D26" s="451"/>
      <c r="E26" s="451" t="s">
        <v>40</v>
      </c>
      <c r="F26" s="746" t="s">
        <v>283</v>
      </c>
      <c r="G26" s="747"/>
      <c r="H26" s="747"/>
      <c r="I26" s="455"/>
      <c r="J26" s="451"/>
      <c r="K26" s="451" t="s">
        <v>39</v>
      </c>
      <c r="L26" s="748" t="s">
        <v>291</v>
      </c>
      <c r="M26" s="749"/>
      <c r="N26" s="749"/>
      <c r="O26" s="451"/>
      <c r="P26" s="451" t="s">
        <v>38</v>
      </c>
      <c r="Q26" s="454" t="s">
        <v>294</v>
      </c>
      <c r="R26" s="451"/>
      <c r="S26" s="451"/>
      <c r="T26" s="451"/>
      <c r="U26" s="451" t="s">
        <v>37</v>
      </c>
      <c r="V26" s="453" t="s">
        <v>293</v>
      </c>
      <c r="W26" s="453"/>
      <c r="X26" s="451"/>
      <c r="Y26" s="449"/>
      <c r="Z26" s="451" t="s">
        <v>36</v>
      </c>
      <c r="AA26" s="453" t="s">
        <v>107</v>
      </c>
      <c r="AB26" s="452"/>
    </row>
    <row r="27" spans="1:29" ht="15">
      <c r="A27" s="451"/>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row>
    <row r="28" spans="1:29" ht="15">
      <c r="A28" s="451"/>
      <c r="B28" s="451"/>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row>
    <row r="29" spans="1:29" ht="15">
      <c r="A29" s="451"/>
      <c r="B29" s="451"/>
      <c r="C29" s="451"/>
      <c r="D29" s="451"/>
      <c r="E29" s="451"/>
      <c r="G29" s="451"/>
      <c r="H29" s="451"/>
      <c r="I29" s="451"/>
      <c r="J29" s="451"/>
      <c r="K29" s="451"/>
      <c r="L29" s="451"/>
      <c r="M29" s="451"/>
      <c r="N29" s="451"/>
      <c r="O29" s="451"/>
      <c r="P29" s="451"/>
      <c r="Q29" s="451"/>
      <c r="R29" s="451"/>
      <c r="S29" s="451"/>
      <c r="T29" s="451"/>
      <c r="U29" s="451"/>
      <c r="V29" s="451"/>
      <c r="W29" s="451"/>
      <c r="X29" s="451"/>
      <c r="Y29" s="451"/>
      <c r="Z29" s="451"/>
      <c r="AA29" s="451"/>
      <c r="AB29" s="451"/>
    </row>
    <row r="30" spans="1:29" ht="15">
      <c r="A30" s="451"/>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row>
    <row r="31" spans="1:29" ht="15">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row>
    <row r="32" spans="1:29" ht="15">
      <c r="A32" s="451"/>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row>
    <row r="33" spans="1:28" ht="15">
      <c r="A33" s="451"/>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row>
    <row r="34" spans="1:28" ht="15">
      <c r="A34" s="451"/>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row>
    <row r="35" spans="1:28" ht="15">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row>
    <row r="36" spans="1:28" ht="15">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row>
    <row r="37" spans="1:28" ht="15">
      <c r="A37" s="451"/>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row>
    <row r="38" spans="1:28" ht="15">
      <c r="A38" s="451"/>
      <c r="B38" s="451"/>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row>
    <row r="39" spans="1:28" ht="15">
      <c r="A39" s="451"/>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row>
    <row r="40" spans="1:28" ht="15">
      <c r="A40" s="451"/>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row>
    <row r="41" spans="1:28" ht="15">
      <c r="A41" s="451"/>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row>
    <row r="42" spans="1:28" ht="15">
      <c r="A42" s="451"/>
      <c r="B42" s="451"/>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row>
    <row r="43" spans="1:28" ht="15">
      <c r="A43" s="451"/>
      <c r="B43" s="451"/>
      <c r="C43" s="451"/>
      <c r="D43" s="451"/>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row>
    <row r="44" spans="1:28" ht="15">
      <c r="A44" s="451"/>
      <c r="B44" s="451"/>
      <c r="C44" s="451"/>
      <c r="D44" s="451"/>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row>
    <row r="45" spans="1:28" ht="15">
      <c r="A45" s="451"/>
      <c r="B45" s="451"/>
      <c r="C45" s="451"/>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row>
    <row r="46" spans="1:28" ht="15">
      <c r="A46" s="451"/>
      <c r="B46" s="451"/>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row>
    <row r="47" spans="1:28" ht="15">
      <c r="A47" s="451"/>
      <c r="B47" s="451"/>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row>
    <row r="48" spans="1:28" ht="15">
      <c r="A48" s="451"/>
      <c r="B48" s="451"/>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row>
    <row r="49" spans="1:28" ht="15">
      <c r="A49" s="451"/>
      <c r="B49" s="451"/>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row>
    <row r="50" spans="1:28" ht="15">
      <c r="A50" s="451"/>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row>
    <row r="51" spans="1:28" ht="15">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row>
    <row r="52" spans="1:28" ht="15">
      <c r="A52" s="451"/>
      <c r="B52" s="451"/>
      <c r="C52" s="451"/>
      <c r="D52" s="451"/>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row>
    <row r="53" spans="1:28" ht="15">
      <c r="A53" s="451"/>
      <c r="B53" s="451"/>
      <c r="C53" s="451"/>
      <c r="D53" s="451"/>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row>
    <row r="54" spans="1:28" ht="15">
      <c r="A54" s="451"/>
      <c r="B54" s="451"/>
      <c r="C54" s="451"/>
      <c r="D54" s="451"/>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row>
    <row r="55" spans="1:28" ht="15">
      <c r="A55" s="451"/>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row>
    <row r="56" spans="1:28" ht="15">
      <c r="A56" s="451"/>
      <c r="B56" s="45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row>
    <row r="57" spans="1:28" ht="15">
      <c r="A57" s="451"/>
      <c r="B57" s="451"/>
      <c r="C57" s="451"/>
      <c r="D57" s="451"/>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row>
    <row r="58" spans="1:28" ht="15">
      <c r="A58" s="451"/>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row>
    <row r="59" spans="1:28" ht="15">
      <c r="A59" s="451"/>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row>
    <row r="60" spans="1:28" ht="15">
      <c r="A60" s="451"/>
      <c r="B60" s="451"/>
      <c r="C60" s="451"/>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row>
    <row r="61" spans="1:28" ht="15">
      <c r="A61" s="451"/>
      <c r="B61" s="451"/>
      <c r="C61" s="451"/>
      <c r="D61" s="451"/>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row>
    <row r="62" spans="1:28" ht="15">
      <c r="A62" s="451"/>
      <c r="B62" s="451"/>
      <c r="C62" s="451"/>
      <c r="D62" s="451"/>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row>
    <row r="63" spans="1:28" ht="15">
      <c r="A63" s="451"/>
      <c r="B63" s="451"/>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row>
    <row r="64" spans="1:28" ht="15">
      <c r="A64" s="451"/>
      <c r="B64" s="451"/>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row>
    <row r="65" spans="1:28" ht="15">
      <c r="A65" s="451"/>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row>
    <row r="66" spans="1:28" ht="15">
      <c r="A66" s="451"/>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row>
    <row r="67" spans="1:28" ht="15">
      <c r="A67" s="451"/>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row>
    <row r="68" spans="1:28" ht="15">
      <c r="A68" s="451"/>
      <c r="B68" s="451"/>
      <c r="C68" s="451"/>
      <c r="D68" s="451"/>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row>
    <row r="69" spans="1:28" ht="15">
      <c r="A69" s="451"/>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row>
    <row r="70" spans="1:28" ht="15">
      <c r="A70" s="451"/>
      <c r="B70" s="451"/>
      <c r="C70" s="451"/>
      <c r="D70" s="451"/>
      <c r="E70" s="451"/>
      <c r="F70" s="451"/>
      <c r="G70" s="451"/>
      <c r="H70" s="451"/>
      <c r="I70" s="451"/>
      <c r="J70" s="451"/>
      <c r="K70" s="451"/>
      <c r="L70" s="451"/>
      <c r="M70" s="451"/>
      <c r="N70" s="451"/>
      <c r="O70" s="451"/>
      <c r="P70" s="451"/>
      <c r="Q70" s="451"/>
      <c r="R70" s="451"/>
      <c r="S70" s="451"/>
      <c r="T70" s="451"/>
      <c r="U70" s="451"/>
      <c r="V70" s="451"/>
      <c r="W70" s="451"/>
      <c r="X70" s="451"/>
      <c r="Y70" s="451"/>
      <c r="Z70" s="451"/>
      <c r="AA70" s="451"/>
      <c r="AB70" s="451"/>
    </row>
    <row r="71" spans="1:28" ht="15">
      <c r="A71" s="451"/>
      <c r="B71" s="451"/>
      <c r="C71" s="451"/>
      <c r="D71" s="451"/>
      <c r="E71" s="451"/>
      <c r="F71" s="451"/>
      <c r="G71" s="451"/>
      <c r="H71" s="451"/>
      <c r="I71" s="451"/>
      <c r="J71" s="451"/>
      <c r="K71" s="451"/>
      <c r="L71" s="451"/>
      <c r="M71" s="451"/>
      <c r="N71" s="451"/>
      <c r="O71" s="451"/>
      <c r="P71" s="451"/>
      <c r="Q71" s="451"/>
      <c r="R71" s="451"/>
      <c r="S71" s="451"/>
      <c r="T71" s="451"/>
      <c r="U71" s="451"/>
      <c r="V71" s="451"/>
      <c r="W71" s="451"/>
      <c r="X71" s="451"/>
      <c r="Y71" s="451"/>
      <c r="Z71" s="451"/>
      <c r="AA71" s="451"/>
      <c r="AB71" s="451"/>
    </row>
    <row r="72" spans="1:28" ht="15">
      <c r="A72" s="451"/>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row>
    <row r="73" spans="1:28" ht="15">
      <c r="A73" s="451"/>
      <c r="B73" s="451"/>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row>
    <row r="74" spans="1:28" ht="4.5" customHeight="1">
      <c r="A74" s="451"/>
      <c r="B74" s="451"/>
      <c r="C74" s="451"/>
      <c r="D74" s="451"/>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row>
  </sheetData>
  <mergeCells count="37">
    <mergeCell ref="A1:AB1"/>
    <mergeCell ref="V3:W3"/>
    <mergeCell ref="X3:AC3"/>
    <mergeCell ref="A4:A5"/>
    <mergeCell ref="X4:AC5"/>
    <mergeCell ref="A6:A7"/>
    <mergeCell ref="X6:AC7"/>
    <mergeCell ref="H7:I7"/>
    <mergeCell ref="R7:S7"/>
    <mergeCell ref="T7:U7"/>
    <mergeCell ref="A8:A9"/>
    <mergeCell ref="X8:AC9"/>
    <mergeCell ref="B9:C9"/>
    <mergeCell ref="A18:A19"/>
    <mergeCell ref="X18:AC19"/>
    <mergeCell ref="A10:A11"/>
    <mergeCell ref="X10:AC11"/>
    <mergeCell ref="T11:U11"/>
    <mergeCell ref="A12:A13"/>
    <mergeCell ref="X12:AC13"/>
    <mergeCell ref="A20:A21"/>
    <mergeCell ref="X20:AC21"/>
    <mergeCell ref="B21:U21"/>
    <mergeCell ref="A14:A15"/>
    <mergeCell ref="X14:AC15"/>
    <mergeCell ref="T15:U15"/>
    <mergeCell ref="A16:A17"/>
    <mergeCell ref="X16:AC17"/>
    <mergeCell ref="F26:H26"/>
    <mergeCell ref="L26:N26"/>
    <mergeCell ref="A22:A23"/>
    <mergeCell ref="X22:AC23"/>
    <mergeCell ref="B23:D23"/>
    <mergeCell ref="E23:Q23"/>
    <mergeCell ref="F25:I25"/>
    <mergeCell ref="AA25:AC25"/>
    <mergeCell ref="L25:N25"/>
  </mergeCells>
  <phoneticPr fontId="1" type="noConversion"/>
  <printOptions horizontalCentered="1"/>
  <pageMargins left="0.98425196850393704" right="0.98425196850393704" top="0.78740157480314965" bottom="0.74803149606299213" header="0.51181102362204722" footer="0.51181102362204722"/>
  <pageSetup paperSize="9" scale="95" orientation="landscape" horizontalDpi="300" verticalDpi="300"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6</vt:i4>
      </vt:variant>
    </vt:vector>
  </HeadingPairs>
  <TitlesOfParts>
    <vt:vector size="12" baseType="lpstr">
      <vt:lpstr>首页</vt:lpstr>
      <vt:lpstr>学分、流程</vt:lpstr>
      <vt:lpstr>必修</vt:lpstr>
      <vt:lpstr>选修</vt:lpstr>
      <vt:lpstr>实践环节</vt:lpstr>
      <vt:lpstr>教学进程</vt:lpstr>
      <vt:lpstr>必修!Print_Area</vt:lpstr>
      <vt:lpstr>教学进程!Print_Area</vt:lpstr>
      <vt:lpstr>实践环节!Print_Area</vt:lpstr>
      <vt:lpstr>首页!Print_Area</vt:lpstr>
      <vt:lpstr>选修!Print_Area</vt:lpstr>
      <vt:lpstr>学分、流程!Print_Area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Administrator</cp:lastModifiedBy>
  <cp:lastPrinted>2016-06-13T06:24:57Z</cp:lastPrinted>
  <dcterms:created xsi:type="dcterms:W3CDTF">1996-12-17T01:32:42Z</dcterms:created>
  <dcterms:modified xsi:type="dcterms:W3CDTF">2016-06-15T11:15:18Z</dcterms:modified>
</cp:coreProperties>
</file>